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local_pszg.graeber\INetCache\Content.Outlook\3D3TS9ST\"/>
    </mc:Choice>
  </mc:AlternateContent>
  <xr:revisionPtr revIDLastSave="0" documentId="13_ncr:1_{05E830F9-BA7E-4318-A5D3-9B7DF898DC9F}" xr6:coauthVersionLast="47" xr6:coauthVersionMax="47" xr10:uidLastSave="{00000000-0000-0000-0000-000000000000}"/>
  <workbookProtection lockStructure="1"/>
  <bookViews>
    <workbookView xWindow="1785" yWindow="-18120" windowWidth="24240" windowHeight="17640" tabRatio="786" xr2:uid="{A12FA24D-7EC5-4EAE-AD97-B3240D5BC255}"/>
  </bookViews>
  <sheets>
    <sheet name="Anleitung" sheetId="12" r:id="rId1"/>
    <sheet name="Budget" sheetId="19" r:id="rId2"/>
    <sheet name="Budget-Muster" sheetId="11" r:id="rId3"/>
    <sheet name="Jahresübersicht" sheetId="20" state="hidden" r:id="rId4"/>
    <sheet name="blattschutz" sheetId="21" state="hidden" r:id="rId5"/>
  </sheets>
  <definedNames>
    <definedName name="_xlnm.Print_Area" localSheetId="0">Anleitung!$D$1:$G$23</definedName>
    <definedName name="_xlnm.Print_Area" localSheetId="1">Budget!$B$1:$J$72,Budget!$M$1:$S$72</definedName>
    <definedName name="_xlnm.Print_Area" localSheetId="2">'Budget-Muster'!$F$1:$AE$1</definedName>
    <definedName name="_xlnm.Print_Area" localSheetId="3">Jahresübersicht!$D$1:$U$60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" i="19" l="1"/>
  <c r="O11" i="19"/>
  <c r="O16" i="19"/>
  <c r="R12" i="19"/>
  <c r="O12" i="19"/>
  <c r="O13" i="19"/>
  <c r="O19" i="19"/>
  <c r="O20" i="19"/>
  <c r="X9" i="11"/>
  <c r="O29" i="19" a="1"/>
  <c r="O29" i="19" s="1"/>
  <c r="M51" i="11"/>
  <c r="Z13" i="11"/>
  <c r="AC63" i="11"/>
  <c r="AC62" i="11"/>
  <c r="AC61" i="11"/>
  <c r="AC57" i="11"/>
  <c r="AC56" i="11"/>
  <c r="AC55" i="11"/>
  <c r="AC54" i="11"/>
  <c r="AC53" i="11"/>
  <c r="M53" i="11"/>
  <c r="AC52" i="11"/>
  <c r="M52" i="11"/>
  <c r="AC51" i="11"/>
  <c r="AC50" i="11"/>
  <c r="M50" i="11"/>
  <c r="AC49" i="11"/>
  <c r="M49" i="11"/>
  <c r="AC48" i="11"/>
  <c r="M48" i="11"/>
  <c r="O48" i="11" s="1"/>
  <c r="AC47" i="11"/>
  <c r="M47" i="11"/>
  <c r="AC46" i="11"/>
  <c r="AC45" i="11"/>
  <c r="AC44" i="11"/>
  <c r="AC43" i="11"/>
  <c r="M43" i="11"/>
  <c r="AC42" i="11"/>
  <c r="M42" i="11"/>
  <c r="AC41" i="11"/>
  <c r="M41" i="11"/>
  <c r="O41" i="11" s="1"/>
  <c r="AC40" i="11"/>
  <c r="M40" i="11"/>
  <c r="AC39" i="11"/>
  <c r="M39" i="11"/>
  <c r="AC38" i="11"/>
  <c r="M38" i="11"/>
  <c r="AC37" i="11"/>
  <c r="O37" i="11"/>
  <c r="M37" i="11"/>
  <c r="AC36" i="11"/>
  <c r="AC35" i="11"/>
  <c r="AC34" i="11"/>
  <c r="AC33" i="11"/>
  <c r="M33" i="11"/>
  <c r="AC32" i="11"/>
  <c r="M32" i="11"/>
  <c r="O32" i="11" s="1"/>
  <c r="AC31" i="11"/>
  <c r="M31" i="11"/>
  <c r="O31" i="11" s="1"/>
  <c r="AC30" i="11"/>
  <c r="M30" i="11"/>
  <c r="O30" i="11" s="1"/>
  <c r="AC29" i="11"/>
  <c r="M29" i="11"/>
  <c r="O29" i="11" s="1"/>
  <c r="AC28" i="11"/>
  <c r="M28" i="11"/>
  <c r="O28" i="11" s="1"/>
  <c r="AC27" i="11"/>
  <c r="M26" i="11"/>
  <c r="M25" i="11"/>
  <c r="O25" i="11" s="1"/>
  <c r="Z21" i="11"/>
  <c r="Z20" i="11"/>
  <c r="Z18" i="11"/>
  <c r="Z17" i="11"/>
  <c r="J15" i="11"/>
  <c r="I15" i="11"/>
  <c r="Z15" i="11"/>
  <c r="Z14" i="11"/>
  <c r="AC14" i="11"/>
  <c r="L14" i="11"/>
  <c r="AB14" i="11" s="1"/>
  <c r="J13" i="11"/>
  <c r="I13" i="11"/>
  <c r="I26" i="19"/>
  <c r="M34" i="11" l="1"/>
  <c r="AC25" i="11"/>
  <c r="M44" i="11"/>
  <c r="O51" i="11"/>
  <c r="O47" i="11"/>
  <c r="O26" i="11"/>
  <c r="AC26" i="11"/>
  <c r="AC58" i="11" s="1"/>
  <c r="O38" i="11"/>
  <c r="M54" i="11" l="1"/>
  <c r="M57" i="11" s="1"/>
  <c r="M56" i="11"/>
  <c r="M58" i="11" l="1"/>
  <c r="G58" i="11" s="1"/>
  <c r="R32" i="19"/>
  <c r="I28" i="19"/>
  <c r="K28" i="19" s="1"/>
  <c r="I29" i="19"/>
  <c r="K29" i="19" s="1"/>
  <c r="I30" i="19"/>
  <c r="K30" i="19" s="1"/>
  <c r="I31" i="19"/>
  <c r="K31" i="19" s="1"/>
  <c r="R52" i="19"/>
  <c r="R55" i="19"/>
  <c r="I47" i="19"/>
  <c r="K47" i="19" s="1"/>
  <c r="I48" i="19"/>
  <c r="R56" i="19"/>
  <c r="R54" i="19"/>
  <c r="R53" i="19"/>
  <c r="R51" i="19"/>
  <c r="R50" i="19"/>
  <c r="R49" i="19"/>
  <c r="R48" i="19"/>
  <c r="R47" i="19"/>
  <c r="R45" i="19"/>
  <c r="R44" i="19"/>
  <c r="R43" i="19"/>
  <c r="R42" i="19"/>
  <c r="R41" i="19"/>
  <c r="R40" i="19"/>
  <c r="R39" i="19"/>
  <c r="R38" i="19"/>
  <c r="R37" i="19"/>
  <c r="R36" i="19"/>
  <c r="R35" i="19"/>
  <c r="R34" i="19"/>
  <c r="R33" i="19"/>
  <c r="R31" i="19"/>
  <c r="R30" i="19"/>
  <c r="R29" i="19"/>
  <c r="R28" i="19"/>
  <c r="R27" i="19"/>
  <c r="R26" i="19"/>
  <c r="U48" i="20" l="1"/>
  <c r="U47" i="20"/>
  <c r="U46" i="20"/>
  <c r="U44" i="20"/>
  <c r="U42" i="20"/>
  <c r="T52" i="20"/>
  <c r="S52" i="20"/>
  <c r="R52" i="20"/>
  <c r="Q52" i="20"/>
  <c r="P52" i="20"/>
  <c r="O52" i="20"/>
  <c r="N52" i="20"/>
  <c r="M52" i="20"/>
  <c r="L52" i="20"/>
  <c r="K52" i="20"/>
  <c r="J52" i="20"/>
  <c r="H34" i="20"/>
  <c r="I34" i="20" s="1"/>
  <c r="H33" i="20"/>
  <c r="I33" i="20" s="1"/>
  <c r="H32" i="20"/>
  <c r="I32" i="20" s="1"/>
  <c r="F15" i="20"/>
  <c r="F14" i="20"/>
  <c r="F12" i="20"/>
  <c r="F11" i="20"/>
  <c r="H9" i="20"/>
  <c r="G9" i="20"/>
  <c r="F9" i="20"/>
  <c r="U8" i="20"/>
  <c r="G8" i="20"/>
  <c r="F8" i="20"/>
  <c r="H7" i="20"/>
  <c r="G7" i="20"/>
  <c r="F7" i="20"/>
  <c r="F5" i="20"/>
  <c r="F13" i="19"/>
  <c r="E13" i="19"/>
  <c r="F11" i="19"/>
  <c r="E11" i="19"/>
  <c r="S32" i="20" l="1"/>
  <c r="J32" i="20"/>
  <c r="L33" i="20"/>
  <c r="M33" i="20"/>
  <c r="P33" i="20"/>
  <c r="O33" i="20"/>
  <c r="K32" i="20"/>
  <c r="Q33" i="20"/>
  <c r="O32" i="20"/>
  <c r="T33" i="20"/>
  <c r="R32" i="20"/>
  <c r="Q34" i="20"/>
  <c r="P32" i="20"/>
  <c r="J34" i="20"/>
  <c r="R34" i="20"/>
  <c r="Q32" i="20"/>
  <c r="N33" i="20"/>
  <c r="K34" i="20"/>
  <c r="S34" i="20"/>
  <c r="M32" i="20"/>
  <c r="J33" i="20"/>
  <c r="R33" i="20"/>
  <c r="O34" i="20"/>
  <c r="L34" i="20"/>
  <c r="T34" i="20"/>
  <c r="M34" i="20"/>
  <c r="L32" i="20"/>
  <c r="T32" i="20"/>
  <c r="N34" i="20"/>
  <c r="N32" i="20"/>
  <c r="K33" i="20"/>
  <c r="S33" i="20"/>
  <c r="P34" i="20"/>
  <c r="U27" i="20"/>
  <c r="Q12" i="19" l="1"/>
  <c r="H8" i="20"/>
  <c r="J8" i="20" s="1"/>
  <c r="L8" i="20" s="1"/>
  <c r="N8" i="20" s="1"/>
  <c r="P8" i="20" s="1"/>
  <c r="R8" i="20" s="1"/>
  <c r="T8" i="20" s="1"/>
  <c r="U34" i="20"/>
  <c r="U26" i="20"/>
  <c r="U33" i="20"/>
  <c r="I23" i="20" l="1"/>
  <c r="I42" i="19"/>
  <c r="I37" i="20" s="1"/>
  <c r="I41" i="19"/>
  <c r="I36" i="20" s="1"/>
  <c r="I40" i="19"/>
  <c r="R62" i="19"/>
  <c r="R61" i="19"/>
  <c r="R60" i="19"/>
  <c r="I52" i="19"/>
  <c r="I51" i="19"/>
  <c r="I49" i="19"/>
  <c r="R25" i="19" s="1"/>
  <c r="R46" i="19"/>
  <c r="I50" i="19" s="1"/>
  <c r="I46" i="19"/>
  <c r="R24" i="19" s="1"/>
  <c r="I39" i="19"/>
  <c r="I38" i="19"/>
  <c r="I37" i="19"/>
  <c r="K37" i="19" s="1"/>
  <c r="I36" i="19"/>
  <c r="I32" i="19"/>
  <c r="I27" i="19"/>
  <c r="I25" i="19"/>
  <c r="C47" i="19" s="1"/>
  <c r="I24" i="19"/>
  <c r="K27" i="19" l="1"/>
  <c r="K25" i="19"/>
  <c r="I21" i="20"/>
  <c r="J21" i="20" s="1"/>
  <c r="K21" i="20" s="1"/>
  <c r="L21" i="20" s="1"/>
  <c r="M21" i="20" s="1"/>
  <c r="N21" i="20" s="1"/>
  <c r="O21" i="20" s="1"/>
  <c r="P21" i="20" s="1"/>
  <c r="Q21" i="20" s="1"/>
  <c r="R21" i="20" s="1"/>
  <c r="S21" i="20" s="1"/>
  <c r="T21" i="20" s="1"/>
  <c r="I20" i="20"/>
  <c r="J20" i="20" s="1"/>
  <c r="I41" i="20"/>
  <c r="J41" i="20" s="1"/>
  <c r="J37" i="20"/>
  <c r="K37" i="20" s="1"/>
  <c r="L37" i="20" s="1"/>
  <c r="M37" i="20" s="1"/>
  <c r="N37" i="20" s="1"/>
  <c r="O37" i="20" s="1"/>
  <c r="P37" i="20" s="1"/>
  <c r="Q37" i="20" s="1"/>
  <c r="R37" i="20" s="1"/>
  <c r="S37" i="20" s="1"/>
  <c r="T37" i="20" s="1"/>
  <c r="K36" i="19"/>
  <c r="I31" i="20"/>
  <c r="I25" i="20"/>
  <c r="I22" i="20"/>
  <c r="I24" i="20"/>
  <c r="J36" i="20"/>
  <c r="K36" i="20" s="1"/>
  <c r="L36" i="20" s="1"/>
  <c r="M36" i="20" s="1"/>
  <c r="N36" i="20" s="1"/>
  <c r="O36" i="20" s="1"/>
  <c r="P36" i="20" s="1"/>
  <c r="Q36" i="20" s="1"/>
  <c r="R36" i="20" s="1"/>
  <c r="S36" i="20" s="1"/>
  <c r="T36" i="20" s="1"/>
  <c r="N43" i="20"/>
  <c r="U43" i="20" s="1"/>
  <c r="J23" i="20"/>
  <c r="K23" i="20" s="1"/>
  <c r="L23" i="20" s="1"/>
  <c r="M23" i="20" s="1"/>
  <c r="N23" i="20" s="1"/>
  <c r="O23" i="20" s="1"/>
  <c r="P23" i="20" s="1"/>
  <c r="Q23" i="20" s="1"/>
  <c r="R23" i="20" s="1"/>
  <c r="S23" i="20" s="1"/>
  <c r="T23" i="20" s="1"/>
  <c r="I35" i="20"/>
  <c r="K40" i="19"/>
  <c r="K24" i="19"/>
  <c r="I19" i="20"/>
  <c r="K46" i="19"/>
  <c r="I43" i="19"/>
  <c r="I33" i="19"/>
  <c r="I55" i="19" s="1"/>
  <c r="U36" i="20" l="1"/>
  <c r="U23" i="20"/>
  <c r="I28" i="20"/>
  <c r="I53" i="20" s="1"/>
  <c r="U37" i="20"/>
  <c r="J25" i="20"/>
  <c r="K25" i="20" s="1"/>
  <c r="L25" i="20" s="1"/>
  <c r="M25" i="20" s="1"/>
  <c r="N25" i="20" s="1"/>
  <c r="O25" i="20" s="1"/>
  <c r="P25" i="20" s="1"/>
  <c r="Q25" i="20" s="1"/>
  <c r="R25" i="20" s="1"/>
  <c r="S25" i="20" s="1"/>
  <c r="T25" i="20" s="1"/>
  <c r="J22" i="20"/>
  <c r="K22" i="20" s="1"/>
  <c r="L22" i="20" s="1"/>
  <c r="M22" i="20" s="1"/>
  <c r="N22" i="20" s="1"/>
  <c r="O22" i="20" s="1"/>
  <c r="P22" i="20" s="1"/>
  <c r="Q22" i="20" s="1"/>
  <c r="R22" i="20" s="1"/>
  <c r="S22" i="20" s="1"/>
  <c r="T22" i="20" s="1"/>
  <c r="J31" i="20"/>
  <c r="K31" i="20" s="1"/>
  <c r="L31" i="20" s="1"/>
  <c r="M31" i="20" s="1"/>
  <c r="N31" i="20" s="1"/>
  <c r="O31" i="20" s="1"/>
  <c r="P31" i="20" s="1"/>
  <c r="Q31" i="20" s="1"/>
  <c r="R31" i="20" s="1"/>
  <c r="S31" i="20" s="1"/>
  <c r="T31" i="20" s="1"/>
  <c r="J24" i="20"/>
  <c r="K24" i="20" s="1"/>
  <c r="L24" i="20" s="1"/>
  <c r="M24" i="20" s="1"/>
  <c r="N24" i="20" s="1"/>
  <c r="O24" i="20" s="1"/>
  <c r="P24" i="20" s="1"/>
  <c r="Q24" i="20" s="1"/>
  <c r="R24" i="20" s="1"/>
  <c r="S24" i="20" s="1"/>
  <c r="T24" i="20" s="1"/>
  <c r="J35" i="20"/>
  <c r="I38" i="20"/>
  <c r="I54" i="20" s="1"/>
  <c r="K41" i="20"/>
  <c r="L41" i="20" s="1"/>
  <c r="M41" i="20" s="1"/>
  <c r="N41" i="20" s="1"/>
  <c r="U21" i="20"/>
  <c r="K20" i="20"/>
  <c r="J19" i="20"/>
  <c r="I53" i="19"/>
  <c r="K50" i="19"/>
  <c r="R57" i="19"/>
  <c r="U22" i="20" l="1"/>
  <c r="U25" i="20"/>
  <c r="U24" i="20"/>
  <c r="U31" i="20"/>
  <c r="I56" i="19"/>
  <c r="I57" i="19" s="1"/>
  <c r="I50" i="20"/>
  <c r="I49" i="20"/>
  <c r="I55" i="20" s="1"/>
  <c r="K35" i="20"/>
  <c r="J38" i="20"/>
  <c r="J54" i="20" s="1"/>
  <c r="O41" i="20"/>
  <c r="K19" i="20"/>
  <c r="J28" i="20"/>
  <c r="J53" i="20" s="1"/>
  <c r="J49" i="20" s="1"/>
  <c r="J55" i="20" s="1"/>
  <c r="L20" i="20"/>
  <c r="M20" i="20" s="1"/>
  <c r="N20" i="20" s="1"/>
  <c r="O20" i="20" s="1"/>
  <c r="P20" i="20" s="1"/>
  <c r="Q20" i="20" s="1"/>
  <c r="R20" i="20" s="1"/>
  <c r="S20" i="20" s="1"/>
  <c r="T20" i="20" s="1"/>
  <c r="C57" i="19" l="1"/>
  <c r="J50" i="20"/>
  <c r="K50" i="20" s="1"/>
  <c r="L50" i="20" s="1"/>
  <c r="M50" i="20" s="1"/>
  <c r="N50" i="20" s="1"/>
  <c r="O50" i="20" s="1"/>
  <c r="P50" i="20" s="1"/>
  <c r="Q50" i="20" s="1"/>
  <c r="R50" i="20" s="1"/>
  <c r="S50" i="20" s="1"/>
  <c r="T50" i="20" s="1"/>
  <c r="L35" i="20"/>
  <c r="K38" i="20"/>
  <c r="K54" i="20" s="1"/>
  <c r="P41" i="20"/>
  <c r="L19" i="20"/>
  <c r="K28" i="20"/>
  <c r="K53" i="20" s="1"/>
  <c r="U20" i="20"/>
  <c r="U50" i="20" l="1"/>
  <c r="K49" i="20"/>
  <c r="K55" i="20" s="1"/>
  <c r="M35" i="20"/>
  <c r="L38" i="20"/>
  <c r="L54" i="20" s="1"/>
  <c r="Q41" i="20"/>
  <c r="M19" i="20"/>
  <c r="L28" i="20"/>
  <c r="L53" i="20" s="1"/>
  <c r="L45" i="20" l="1"/>
  <c r="L49" i="20" s="1"/>
  <c r="L55" i="20" s="1"/>
  <c r="N35" i="20"/>
  <c r="M38" i="20"/>
  <c r="M54" i="20" s="1"/>
  <c r="R41" i="20"/>
  <c r="S41" i="20" s="1"/>
  <c r="T41" i="20" s="1"/>
  <c r="U41" i="20" s="1"/>
  <c r="N19" i="20"/>
  <c r="M28" i="20"/>
  <c r="M53" i="20" s="1"/>
  <c r="M45" i="20" l="1"/>
  <c r="M49" i="20" s="1"/>
  <c r="M55" i="20" s="1"/>
  <c r="O35" i="20"/>
  <c r="N38" i="20"/>
  <c r="N54" i="20" s="1"/>
  <c r="U32" i="20"/>
  <c r="O19" i="20"/>
  <c r="N28" i="20"/>
  <c r="N53" i="20" s="1"/>
  <c r="N45" i="20" l="1"/>
  <c r="N49" i="20" s="1"/>
  <c r="N55" i="20" s="1"/>
  <c r="P35" i="20"/>
  <c r="O38" i="20"/>
  <c r="O54" i="20" s="1"/>
  <c r="P19" i="20"/>
  <c r="O28" i="20"/>
  <c r="O53" i="20" s="1"/>
  <c r="O45" i="20" l="1"/>
  <c r="O49" i="20" s="1"/>
  <c r="O55" i="20" s="1"/>
  <c r="Q35" i="20"/>
  <c r="P38" i="20"/>
  <c r="P54" i="20" s="1"/>
  <c r="Q19" i="20"/>
  <c r="P28" i="20"/>
  <c r="P53" i="20" s="1"/>
  <c r="P45" i="20" l="1"/>
  <c r="P49" i="20" s="1"/>
  <c r="P55" i="20" s="1"/>
  <c r="R35" i="20"/>
  <c r="Q38" i="20"/>
  <c r="Q54" i="20" s="1"/>
  <c r="R19" i="20"/>
  <c r="Q28" i="20"/>
  <c r="Q53" i="20" s="1"/>
  <c r="Q45" i="20" l="1"/>
  <c r="Q49" i="20" s="1"/>
  <c r="Q55" i="20" s="1"/>
  <c r="S35" i="20"/>
  <c r="R38" i="20"/>
  <c r="R54" i="20" s="1"/>
  <c r="S19" i="20"/>
  <c r="R28" i="20"/>
  <c r="R53" i="20" s="1"/>
  <c r="R45" i="20" l="1"/>
  <c r="R49" i="20" s="1"/>
  <c r="R55" i="20" s="1"/>
  <c r="T35" i="20"/>
  <c r="S38" i="20"/>
  <c r="S54" i="20" s="1"/>
  <c r="T19" i="20"/>
  <c r="S28" i="20"/>
  <c r="S53" i="20" s="1"/>
  <c r="S45" i="20" l="1"/>
  <c r="S49" i="20" s="1"/>
  <c r="S55" i="20" s="1"/>
  <c r="T38" i="20"/>
  <c r="U35" i="20"/>
  <c r="T28" i="20"/>
  <c r="U19" i="20"/>
  <c r="U38" i="20" l="1"/>
  <c r="T54" i="20"/>
  <c r="U54" i="20" s="1"/>
  <c r="U28" i="20"/>
  <c r="T53" i="20"/>
  <c r="T45" i="20" s="1"/>
  <c r="T49" i="20" s="1"/>
  <c r="T55" i="20" l="1"/>
  <c r="U49" i="20"/>
  <c r="U53" i="20"/>
  <c r="U45" i="20" l="1"/>
  <c r="U55" i="20"/>
  <c r="U56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 Senectute Lachen Aushilfe (PS-SZ)</author>
    <author>Ziltener Celine (PS-SZ)</author>
  </authors>
  <commentList>
    <comment ref="G23" authorId="0" shapeId="0" xr:uid="{D802C2B8-9919-41D3-902B-9786F4AD615B}">
      <text>
        <r>
          <rPr>
            <b/>
            <sz val="9"/>
            <color indexed="81"/>
            <rFont val="Segoe UI"/>
            <family val="2"/>
          </rPr>
          <t xml:space="preserve">Nur einen Eintrag - </t>
        </r>
        <r>
          <rPr>
            <sz val="9"/>
            <color indexed="81"/>
            <rFont val="Segoe UI"/>
            <family val="2"/>
          </rPr>
          <t>entweder pro Monat oder pro Jahr</t>
        </r>
      </text>
    </comment>
    <comment ref="O23" authorId="0" shapeId="0" xr:uid="{2B3A02F8-192B-435E-9735-832A746D8419}">
      <text>
        <r>
          <rPr>
            <b/>
            <sz val="9"/>
            <color indexed="81"/>
            <rFont val="Segoe UI"/>
            <family val="2"/>
          </rPr>
          <t>Mögliche Ausgaben.</t>
        </r>
        <r>
          <rPr>
            <sz val="9"/>
            <color indexed="81"/>
            <rFont val="Segoe UI"/>
            <family val="2"/>
          </rPr>
          <t xml:space="preserve">
Bitte auswählen, was zutrifft.</t>
        </r>
      </text>
    </comment>
    <comment ref="P23" authorId="0" shapeId="0" xr:uid="{30DD8B2E-9010-4757-A3E2-89F2348ED2FC}">
      <text>
        <r>
          <rPr>
            <b/>
            <sz val="9"/>
            <color indexed="81"/>
            <rFont val="Segoe UI"/>
            <family val="2"/>
          </rPr>
          <t xml:space="preserve">Nur einen Eintrag - </t>
        </r>
        <r>
          <rPr>
            <sz val="9"/>
            <color indexed="81"/>
            <rFont val="Segoe UI"/>
            <family val="2"/>
          </rPr>
          <t xml:space="preserve">entweder pro Monat oder pro Jahr.
</t>
        </r>
      </text>
    </comment>
    <comment ref="E31" authorId="1" shapeId="0" xr:uid="{50991CE1-FEDA-4AA8-B6D5-44ECA6E6AB39}">
      <text>
        <r>
          <rPr>
            <b/>
            <sz val="9"/>
            <color indexed="81"/>
            <rFont val="Segoe UI"/>
            <family val="2"/>
          </rPr>
          <t xml:space="preserve">Beispiele </t>
        </r>
        <r>
          <rPr>
            <sz val="9"/>
            <color indexed="81"/>
            <rFont val="Segoe UI"/>
            <family val="2"/>
          </rPr>
          <t>(nicht abschliessend)</t>
        </r>
        <r>
          <rPr>
            <b/>
            <sz val="9"/>
            <color indexed="81"/>
            <rFont val="Segoe UI"/>
            <family val="2"/>
          </rPr>
          <t>:</t>
        </r>
        <r>
          <rPr>
            <sz val="9"/>
            <color indexed="81"/>
            <rFont val="Segoe UI"/>
            <family val="2"/>
          </rPr>
          <t xml:space="preserve">
- Mieteinnahmen
- Genossennutzen
- Zinseinnahmen
- Erträge aus Sparguthaben/Wertschriften
- Unterhaltsbeiträge
- usw</t>
        </r>
      </text>
    </comment>
    <comment ref="E32" authorId="1" shapeId="0" xr:uid="{4BCF20C6-E794-43D6-AC68-5BC819CA4E26}">
      <text>
        <r>
          <rPr>
            <b/>
            <sz val="9"/>
            <color indexed="81"/>
            <rFont val="Segoe UI"/>
            <family val="2"/>
          </rPr>
          <t>Beispiele</t>
        </r>
        <r>
          <rPr>
            <sz val="9"/>
            <color indexed="81"/>
            <rFont val="Segoe UI"/>
            <family val="2"/>
          </rPr>
          <t xml:space="preserve"> (nicht abschliessend)</t>
        </r>
        <r>
          <rPr>
            <b/>
            <sz val="9"/>
            <color indexed="81"/>
            <rFont val="Segoe UI"/>
            <family val="2"/>
          </rPr>
          <t xml:space="preserve">:
</t>
        </r>
        <r>
          <rPr>
            <sz val="9"/>
            <color indexed="81"/>
            <rFont val="Segoe UI"/>
            <family val="2"/>
          </rPr>
          <t>- Mieteinnahmen
- Genossennutzen
- Zinseinnahmen
- Erträge aus Sparguthaben/Wertschriften
- Unterhaltsbeiträge
- usw</t>
        </r>
      </text>
    </comment>
    <comment ref="C45" authorId="1" shapeId="0" xr:uid="{30AC6DA0-E4B3-49D0-A068-1C6648241329}">
      <text>
        <r>
          <rPr>
            <b/>
            <sz val="9"/>
            <color indexed="81"/>
            <rFont val="Segoe UI"/>
            <family val="2"/>
          </rPr>
          <t>Allgem. Lebensbedarf:</t>
        </r>
        <r>
          <rPr>
            <sz val="9"/>
            <color indexed="81"/>
            <rFont val="Segoe UI"/>
            <family val="2"/>
          </rPr>
          <t xml:space="preserve">
bei EL-Bezüger*Innen sind diese Ausgaben vom Betrag für persönliche Auslagen zu decken, siehe EL-Beiträge unter Hilfsblatt</t>
        </r>
      </text>
    </comment>
    <comment ref="B59" authorId="1" shapeId="0" xr:uid="{D038008C-E87E-45E6-9A10-AF3E69903ADB}">
      <text>
        <r>
          <rPr>
            <b/>
            <sz val="9"/>
            <color indexed="81"/>
            <rFont val="Segoe UI"/>
            <family val="2"/>
          </rPr>
          <t>Bemerkung:</t>
        </r>
        <r>
          <rPr>
            <sz val="9"/>
            <color indexed="81"/>
            <rFont val="Segoe UI"/>
            <family val="2"/>
          </rPr>
          <t xml:space="preserve">
Info falls noch eine EL-Neuberechnung hängig ist, Ausgaben über dem Betrag der EL liegt o.Ä.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 Senectute Lachen Aushilfe (PS-SZ)</author>
    <author>Ziltener Celine (PS-SZ)</author>
  </authors>
  <commentList>
    <comment ref="K24" authorId="0" shapeId="0" xr:uid="{7FB9265B-C6AF-4333-AB5B-F39453E91292}">
      <text>
        <r>
          <rPr>
            <b/>
            <sz val="9"/>
            <color indexed="81"/>
            <rFont val="Segoe UI"/>
            <family val="2"/>
          </rPr>
          <t xml:space="preserve">Nur einen Eintrag - </t>
        </r>
        <r>
          <rPr>
            <sz val="9"/>
            <color indexed="81"/>
            <rFont val="Segoe UI"/>
            <family val="2"/>
          </rPr>
          <t>entweder pro Monat oder pro Jahr</t>
        </r>
      </text>
    </comment>
    <comment ref="Z24" authorId="0" shapeId="0" xr:uid="{18165E12-C958-428F-8F3F-F60AFBF509DC}">
      <text>
        <r>
          <rPr>
            <b/>
            <sz val="9"/>
            <color indexed="81"/>
            <rFont val="Segoe UI"/>
            <family val="2"/>
          </rPr>
          <t>Mögliche Ausgaben.</t>
        </r>
        <r>
          <rPr>
            <sz val="9"/>
            <color indexed="81"/>
            <rFont val="Segoe UI"/>
            <family val="2"/>
          </rPr>
          <t xml:space="preserve">
Bitte auswählen, was zutrifft.</t>
        </r>
      </text>
    </comment>
    <comment ref="AA24" authorId="0" shapeId="0" xr:uid="{4D21DA80-CA49-42F3-804C-9A7C4BE421DE}">
      <text>
        <r>
          <rPr>
            <b/>
            <sz val="9"/>
            <color indexed="81"/>
            <rFont val="Segoe UI"/>
            <family val="2"/>
          </rPr>
          <t xml:space="preserve">Nur einen Eintrag - </t>
        </r>
        <r>
          <rPr>
            <sz val="9"/>
            <color indexed="81"/>
            <rFont val="Segoe UI"/>
            <family val="2"/>
          </rPr>
          <t>entweder pro Monat oder pro Jahr.</t>
        </r>
      </text>
    </comment>
    <comment ref="I26" authorId="1" shapeId="0" xr:uid="{2740E60A-310A-48C5-965F-A9C185CD185B}">
      <text>
        <r>
          <rPr>
            <b/>
            <sz val="9"/>
            <color indexed="81"/>
            <rFont val="Segoe UI"/>
            <family val="2"/>
          </rPr>
          <t xml:space="preserve">Bezug von EL; </t>
        </r>
        <r>
          <rPr>
            <sz val="9"/>
            <color indexed="81"/>
            <rFont val="Segoe UI"/>
            <family val="2"/>
          </rPr>
          <t xml:space="preserve">Betrag auf EL-Verfügung ersichtlich
</t>
        </r>
      </text>
    </comment>
    <comment ref="I28" authorId="1" shapeId="0" xr:uid="{B61E51A0-F032-42CE-B463-C0A9A476CC48}">
      <text>
        <r>
          <rPr>
            <b/>
            <sz val="9"/>
            <color indexed="81"/>
            <rFont val="Segoe UI"/>
            <family val="2"/>
          </rPr>
          <t xml:space="preserve">= nur Prämienverbilligung, </t>
        </r>
        <r>
          <rPr>
            <sz val="9"/>
            <color indexed="81"/>
            <rFont val="Segoe UI"/>
            <family val="2"/>
          </rPr>
          <t xml:space="preserve">beantragt über Anmeldung für Prämienverbilligung
</t>
        </r>
      </text>
    </comment>
    <comment ref="I32" authorId="1" shapeId="0" xr:uid="{69E01BC0-B75D-4BFA-BD13-2589888D3B3A}">
      <text>
        <r>
          <rPr>
            <b/>
            <sz val="9"/>
            <color indexed="81"/>
            <rFont val="Segoe UI"/>
            <family val="2"/>
          </rPr>
          <t xml:space="preserve">Beispiele </t>
        </r>
        <r>
          <rPr>
            <sz val="9"/>
            <color indexed="81"/>
            <rFont val="Segoe UI"/>
            <family val="2"/>
          </rPr>
          <t>(nicht abschliessend)</t>
        </r>
        <r>
          <rPr>
            <b/>
            <sz val="9"/>
            <color indexed="81"/>
            <rFont val="Segoe UI"/>
            <family val="2"/>
          </rPr>
          <t>:</t>
        </r>
        <r>
          <rPr>
            <sz val="9"/>
            <color indexed="81"/>
            <rFont val="Segoe UI"/>
            <family val="2"/>
          </rPr>
          <t xml:space="preserve">
- Mieteinnahmen
- Genossennutzen
- Zinseinnahmen
- Erträge aus Sparguthaben/Wertschriften
- Unterhaltsbeiträge
- usw</t>
        </r>
      </text>
    </comment>
    <comment ref="I33" authorId="1" shapeId="0" xr:uid="{E6AA36C4-1002-4FA3-BD3E-B18CDA42279B}">
      <text>
        <r>
          <rPr>
            <b/>
            <sz val="9"/>
            <color indexed="81"/>
            <rFont val="Segoe UI"/>
            <family val="2"/>
          </rPr>
          <t>Beispiele</t>
        </r>
        <r>
          <rPr>
            <sz val="9"/>
            <color indexed="81"/>
            <rFont val="Segoe UI"/>
            <family val="2"/>
          </rPr>
          <t xml:space="preserve"> (nicht abschliessend)</t>
        </r>
        <r>
          <rPr>
            <b/>
            <sz val="9"/>
            <color indexed="81"/>
            <rFont val="Segoe UI"/>
            <family val="2"/>
          </rPr>
          <t xml:space="preserve">:
</t>
        </r>
        <r>
          <rPr>
            <sz val="9"/>
            <color indexed="81"/>
            <rFont val="Segoe UI"/>
            <family val="2"/>
          </rPr>
          <t>- Mieteinnahmen
- Genossennutzen
- Zinseinnahmen
- Erträge aus Sparguthaben/Wertschriften
- Unterhaltsbeiträge
- usw</t>
        </r>
      </text>
    </comment>
    <comment ref="Z38" authorId="1" shapeId="0" xr:uid="{113606D1-E964-4CFA-956A-4CDCF62996C7}">
      <text>
        <r>
          <rPr>
            <b/>
            <sz val="9"/>
            <color indexed="81"/>
            <rFont val="Segoe UI"/>
            <family val="2"/>
          </rPr>
          <t xml:space="preserve">EL-Bezüger:
</t>
        </r>
        <r>
          <rPr>
            <sz val="9"/>
            <color indexed="81"/>
            <rFont val="Segoe UI"/>
            <family val="2"/>
          </rPr>
          <t xml:space="preserve">Rückerstattung vial EL/KK
</t>
        </r>
      </text>
    </comment>
    <comment ref="G41" authorId="1" shapeId="0" xr:uid="{DEDA0578-0F6E-4919-B328-93D26147AE69}">
      <text>
        <r>
          <rPr>
            <b/>
            <sz val="9"/>
            <color indexed="81"/>
            <rFont val="Segoe UI"/>
            <family val="2"/>
          </rPr>
          <t xml:space="preserve">KK KVG:
</t>
        </r>
        <r>
          <rPr>
            <sz val="9"/>
            <color indexed="81"/>
            <rFont val="Segoe UI"/>
            <family val="2"/>
          </rPr>
          <t xml:space="preserve">Betrag für Grundversicherung der Krankenkasse
</t>
        </r>
      </text>
    </comment>
    <comment ref="G46" authorId="1" shapeId="0" xr:uid="{73ED8A55-0CA7-4704-9E9A-6551D07157FE}">
      <text>
        <r>
          <rPr>
            <b/>
            <sz val="9"/>
            <color indexed="81"/>
            <rFont val="Segoe UI"/>
            <family val="2"/>
          </rPr>
          <t>Betrag für pers. Auslagen/Höhe:</t>
        </r>
        <r>
          <rPr>
            <sz val="9"/>
            <color indexed="81"/>
            <rFont val="Segoe UI"/>
            <family val="2"/>
          </rPr>
          <t xml:space="preserve">
bei EL-Bezüger*Innen sind diese Ausgaben vom Betrag für persönliche Auslagen zu decken, siehe EL-Beiträge unter Hilfsblatt</t>
        </r>
      </text>
    </comment>
    <comment ref="G47" authorId="1" shapeId="0" xr:uid="{99F7850B-5C10-4115-90CE-8F7D28C211EC}">
      <text>
        <r>
          <rPr>
            <b/>
            <sz val="9"/>
            <color indexed="81"/>
            <rFont val="Segoe UI"/>
            <family val="2"/>
          </rPr>
          <t>KK VVG:</t>
        </r>
        <r>
          <rPr>
            <sz val="9"/>
            <color indexed="81"/>
            <rFont val="Segoe UI"/>
            <family val="2"/>
          </rPr>
          <t xml:space="preserve">
Betrag für Zusatzversicherung der Krankenkasse</t>
        </r>
      </text>
    </comment>
    <comment ref="F60" authorId="1" shapeId="0" xr:uid="{3AEA6F2F-7B4D-432F-9148-7F4DCA5ED22F}">
      <text>
        <r>
          <rPr>
            <b/>
            <sz val="9"/>
            <color indexed="81"/>
            <rFont val="Segoe UI"/>
            <family val="2"/>
          </rPr>
          <t>Bemerkung:</t>
        </r>
        <r>
          <rPr>
            <sz val="9"/>
            <color indexed="81"/>
            <rFont val="Segoe UI"/>
            <family val="2"/>
          </rPr>
          <t xml:space="preserve">
Info falls noch eine EL-Neuberechnung hängig ist, o.Ä.</t>
        </r>
      </text>
    </comment>
    <comment ref="AC63" authorId="1" shapeId="0" xr:uid="{1B78890D-F1D1-4545-8FED-D9A9CFF91BB2}">
      <text>
        <r>
          <rPr>
            <b/>
            <sz val="9"/>
            <color indexed="81"/>
            <rFont val="Segoe UI"/>
            <family val="2"/>
          </rPr>
          <t xml:space="preserve">Höchstbeträge bei EL-Bezüger*Innen:
</t>
        </r>
        <r>
          <rPr>
            <sz val="9"/>
            <color indexed="81"/>
            <rFont val="Segoe UI"/>
            <family val="2"/>
          </rPr>
          <t xml:space="preserve">wer EL bezieht hat maximal diese Beträge für alle pers. Auslagen zur Verfügung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<sst xmlns="http://schemas.openxmlformats.org/spreadsheetml/2006/main" count="384" uniqueCount="157">
  <si>
    <t>Jahr</t>
  </si>
  <si>
    <t>Dez</t>
  </si>
  <si>
    <t>Total</t>
  </si>
  <si>
    <t>Geb. Datum</t>
  </si>
  <si>
    <t>Die Richtigkeit bestätigen:</t>
  </si>
  <si>
    <t>Datum:</t>
  </si>
  <si>
    <t>Kontrolliert:</t>
  </si>
  <si>
    <t>Erstellungs-Datum</t>
  </si>
  <si>
    <t>ja</t>
  </si>
  <si>
    <t>APH</t>
  </si>
  <si>
    <t>Einnahmen</t>
  </si>
  <si>
    <t>Fixkosten</t>
  </si>
  <si>
    <t>Steuern</t>
  </si>
  <si>
    <t>THD Kosten</t>
  </si>
  <si>
    <t>Sonstiger Lebendsbedarf</t>
  </si>
  <si>
    <t>AVH Rente</t>
  </si>
  <si>
    <t>Ergänzungsleistung EL</t>
  </si>
  <si>
    <t>Hilflosenentschädigung</t>
  </si>
  <si>
    <t>Pensionskassen-Rente</t>
  </si>
  <si>
    <t>Weitere Renten</t>
  </si>
  <si>
    <t>Ausgaben</t>
  </si>
  <si>
    <t>Krankenkassen (IPV/EL)</t>
  </si>
  <si>
    <t>Cafeteria</t>
  </si>
  <si>
    <t>Coiffeur</t>
  </si>
  <si>
    <t>Pflege (Deo, Shampoo, etc.)</t>
  </si>
  <si>
    <t>p/Jahr</t>
  </si>
  <si>
    <t>Parkplatzmiete</t>
  </si>
  <si>
    <t>Medikamente (nicht v. KK bez.)</t>
  </si>
  <si>
    <t>Transport (GA, Bus, Taxi, etc.)</t>
  </si>
  <si>
    <t>Mobile Abo/Prepaid</t>
  </si>
  <si>
    <t>Ferien/Ausflüge</t>
  </si>
  <si>
    <t>inkl. Nebenkosten</t>
  </si>
  <si>
    <t>Krankenkasse VVG</t>
  </si>
  <si>
    <t>Zahnarzt</t>
  </si>
  <si>
    <t>Podologie/Pedicure</t>
  </si>
  <si>
    <t>Anleitung</t>
  </si>
  <si>
    <t>Miet- u/o. Hypozins</t>
  </si>
  <si>
    <t>Krankenkasse KVG</t>
  </si>
  <si>
    <t>Bund</t>
  </si>
  <si>
    <t>pro
Monat</t>
  </si>
  <si>
    <t>pro
Jahr</t>
  </si>
  <si>
    <t>Ø pro
Monat</t>
  </si>
  <si>
    <t>Benötigter Beleg</t>
  </si>
  <si>
    <t>Kanton/Gemeinde</t>
  </si>
  <si>
    <t>- Eigenanteil Pflegekosten pro Tag</t>
  </si>
  <si>
    <t>- Betreuungskosten pro Tag</t>
  </si>
  <si>
    <t>- Pensionskosten pro Tag</t>
  </si>
  <si>
    <t>Hilfsblatt zur Ermittlung der persönlichen Auslagen</t>
  </si>
  <si>
    <t>Alleinst.</t>
  </si>
  <si>
    <t>Ehepaar</t>
  </si>
  <si>
    <t xml:space="preserve">EL - Persönliche Auslagen im Heim </t>
  </si>
  <si>
    <t>EL - Allgemeiner Lebensbedarf</t>
  </si>
  <si>
    <t>Allgm. Lebensbedarf/Persönliche Auslagen</t>
  </si>
  <si>
    <t>P.M. - Steuern (Gmd, Kt, Bund)</t>
  </si>
  <si>
    <t>Taschengeld</t>
  </si>
  <si>
    <t>Beschreibung</t>
  </si>
  <si>
    <t>P/Mt.</t>
  </si>
  <si>
    <t>Ø p/Mt.</t>
  </si>
  <si>
    <t>siehe Hilfsblatt -&gt;</t>
  </si>
  <si>
    <t>Bezeichnung</t>
  </si>
  <si>
    <t>Weitere Einnahmen?</t>
  </si>
  <si>
    <t>Bekleidung/Schuhe</t>
  </si>
  <si>
    <t>Möglicher Ausgaben-Katalog</t>
  </si>
  <si>
    <t>Spenden/Vereinsbeiträge</t>
  </si>
  <si>
    <t>Bücher/Zeitungs/Zeitschriften Abo's</t>
  </si>
  <si>
    <t>Kontoführungs-Gebühren (Bank, PF, Depot)</t>
  </si>
  <si>
    <t>Wohnen (Strom, Öl, Reparaturen, etc.)</t>
  </si>
  <si>
    <t>Bezeichnung/Name</t>
  </si>
  <si>
    <t>Nahrungsmittel, Getränke, Tabakwaren</t>
  </si>
  <si>
    <t>TV/Mobile/Wlan - Kombi Abo</t>
  </si>
  <si>
    <t>Versch. Heimaufwände</t>
  </si>
  <si>
    <t>Danach</t>
  </si>
  <si>
    <t>Zuerst</t>
  </si>
  <si>
    <t>Institution/APH</t>
  </si>
  <si>
    <t>Adresse/PLZ/Ort</t>
  </si>
  <si>
    <t>Jan</t>
  </si>
  <si>
    <t>Feb</t>
  </si>
  <si>
    <t>Mar</t>
  </si>
  <si>
    <t>Apr</t>
  </si>
  <si>
    <t>Mai</t>
  </si>
  <si>
    <t>Jun</t>
  </si>
  <si>
    <t>Jul</t>
  </si>
  <si>
    <t>Aiug</t>
  </si>
  <si>
    <t>Sep</t>
  </si>
  <si>
    <t>Okt</t>
  </si>
  <si>
    <t>Nov</t>
  </si>
  <si>
    <t>Weitere Einnahmen</t>
  </si>
  <si>
    <t>Rückzahlungen (ie. EL, KK, etc.)</t>
  </si>
  <si>
    <t>Weitere Ausgaben</t>
  </si>
  <si>
    <t>Schluss-Saldo (alle Banken, PF, etc.)</t>
  </si>
  <si>
    <t>Anfangs-Saldo (alle Banken, PF, etc.)</t>
  </si>
  <si>
    <t>Kanton/Gemeinde/Bund</t>
  </si>
  <si>
    <t xml:space="preserve">Krankenkassen </t>
  </si>
  <si>
    <t>Rechnungen (bis zu 1'000 chf)</t>
  </si>
  <si>
    <t>Jahresübersicht Ausgaben</t>
  </si>
  <si>
    <t>Ausgaben Fixkosten</t>
  </si>
  <si>
    <t>Ausgaben pers. Auslagen</t>
  </si>
  <si>
    <t>(P.M. monatliches Budget)</t>
  </si>
  <si>
    <t>Mandantin/Mandant</t>
  </si>
  <si>
    <t>EL-Verfügung</t>
  </si>
  <si>
    <t>Name THD</t>
  </si>
  <si>
    <t>Sonstiger Lebensbedarf</t>
  </si>
  <si>
    <t>Steuern zahlbar im 
 laufenden Jahr</t>
  </si>
  <si>
    <t>Abzahlung kurzfristiger Schulden/Kredite</t>
  </si>
  <si>
    <t>Bemerkungen</t>
  </si>
  <si>
    <t>Pro Jahr</t>
  </si>
  <si>
    <t>Pro Monat</t>
  </si>
  <si>
    <t>Telefon-Anschluss/Gespräche (im Heim)</t>
  </si>
  <si>
    <t>TV-Anschluss/Miete (im Heim)</t>
  </si>
  <si>
    <t>WLAN -Anschluss (im Heim)</t>
  </si>
  <si>
    <t>Versicherung       --&gt;&gt;&gt;</t>
  </si>
  <si>
    <t>P.M. - Krankenkassen VVG + Franchise/Selbstbehalt</t>
  </si>
  <si>
    <t>Auto Versicherung und Steuer</t>
  </si>
  <si>
    <t>Krankenkassen Prämienverbilligung der AKSZ</t>
  </si>
  <si>
    <t>Pro Memoria, EL Beträge 2025</t>
  </si>
  <si>
    <t>Hausrat-,Haftpflichtvers.</t>
  </si>
  <si>
    <t>Seestrasse 5, 0002 Seedorf</t>
  </si>
  <si>
    <t>Sanitas</t>
  </si>
  <si>
    <t>CSS</t>
  </si>
  <si>
    <t>Stufe 2, im Heim</t>
  </si>
  <si>
    <t>nicht v. KK versicherte Kosten (zB Medikamente usw)</t>
  </si>
  <si>
    <t>Institution</t>
  </si>
  <si>
    <t>Pro Senectute Kanton Zug</t>
  </si>
  <si>
    <t>Klientin / Klient</t>
  </si>
  <si>
    <t>für das Jahr</t>
  </si>
  <si>
    <t>Klientin/Klient</t>
  </si>
  <si>
    <t>Mitarbeitende/r THD</t>
  </si>
  <si>
    <t>Anna Muster</t>
  </si>
  <si>
    <t>Pflegezentrum am See</t>
  </si>
  <si>
    <t>MA THD</t>
  </si>
  <si>
    <t>Hans Mustermann</t>
  </si>
  <si>
    <t>gem. prov. Berechnung</t>
  </si>
  <si>
    <t>Budget per Monat</t>
  </si>
  <si>
    <t>Budget</t>
  </si>
  <si>
    <t>prov. Berechnung</t>
  </si>
  <si>
    <t>- Für Ehepaare werden die Beträge entsprechend addiert.</t>
  </si>
  <si>
    <t>- Sammelt bitte alle benötigten Belege in Kopie.</t>
  </si>
  <si>
    <t>- Bitte speichert die ganze Arbeitsmappe vor Beginn mit "speichern unter" auf eurem PC und ergänzt
   den File-Namen mit Jahr und Name/Vorname der Mandantin/des Mandanten.</t>
  </si>
  <si>
    <r>
      <t xml:space="preserve">- Bitte die Einnahmen und Ausgaben für das Kalenderjahr mit den </t>
    </r>
    <r>
      <rPr>
        <b/>
        <sz val="12"/>
        <color theme="1"/>
        <rFont val="Calibri"/>
        <family val="2"/>
        <scheme val="minor"/>
      </rPr>
      <t>aktuellen</t>
    </r>
    <r>
      <rPr>
        <sz val="12"/>
        <color theme="1"/>
        <rFont val="Calibri"/>
        <family val="2"/>
        <scheme val="minor"/>
      </rPr>
      <t xml:space="preserve"> Daten
   ein und ergänzt alle hellblauen Felder.</t>
    </r>
  </si>
  <si>
    <t>- Besprecht das Budget mit der Klientin/dem Klienten  (wo möglich und sinnvoll, bei beginnender Demenz Kontaktaufnahme mit zuständiger FFA).</t>
  </si>
  <si>
    <t>- Wie gewünscht und versprochen arbeiten wir mit einem neuen Budgetformular (von einer anderen PS Organisation)</t>
  </si>
  <si>
    <t>- Es hat einige Veränderungen und Neuerungen gegeben, für welche es hilfreich sein kann, der 
   Anleitung zu folgen. Im Dokument sind jeweils Kommentare in einzelnen Zellen hinterlegt.</t>
  </si>
  <si>
    <t>- Für die allg. Lebenskosten und persönlichen Auslagen benützt bitte das Hilfsblatt, rechts der Tabelle. 
   Der errechnete Betrag wird automatisch übertragen.</t>
  </si>
  <si>
    <t>- Bitte beachtet, dass einzelne Zellen schreibgeschützt sind.</t>
  </si>
  <si>
    <t>seit</t>
  </si>
  <si>
    <t>MA THD / FFA</t>
  </si>
  <si>
    <t>Krankenkassen Prämienverbilligung der AK Zug</t>
  </si>
  <si>
    <t>Name PK</t>
  </si>
  <si>
    <t>Alters- und Pflegeheim</t>
  </si>
  <si>
    <t>Franchise und Selbstbehalt</t>
  </si>
  <si>
    <t>Krankenkassen VVG + Franchise/Selbstbehalt</t>
  </si>
  <si>
    <t xml:space="preserve"> Steuern (Gmd, Kt, Bund)</t>
  </si>
  <si>
    <r>
      <t>- Gerne können wir die Formulare auch gemeinsam ausfüllen. Bitte wendet euch an di</t>
    </r>
    <r>
      <rPr>
        <sz val="12"/>
        <rFont val="Calibri"/>
        <family val="2"/>
        <scheme val="minor"/>
      </rPr>
      <t>e zuständige Fachperson für Altersfragen</t>
    </r>
  </si>
  <si>
    <t>- Einzelne Zellen sind schreibgeschützt</t>
  </si>
  <si>
    <t>- Unterschrift der Klientin / des Klienten und dem Mitarbeiter / der Mitarbeiterin THD.</t>
  </si>
  <si>
    <t xml:space="preserve">- Bitte im Ordner ablegen und mit Ordner bis zum vereinbarten Termin im Mai bei der Pro Senectute Kanton Zug an der Aegeristrasse 52 abgeben. </t>
  </si>
  <si>
    <t>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</si>
</sst>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 * #,##0.00_ ;_ * \-#,##0.00_ ;_ * &quot;-&quot;??_ ;_ @_ "/>
    <numFmt numFmtId="164" formatCode="00."/>
    <numFmt numFmtId="165" formatCode="_ * #,##0_ ;_ * \-#,##0_ ;_ * &quot;-&quot;??_ ;_ @_ "/>
  </numFmts>
  <fonts count="38" x14ac:knownFonts="1">
    <font>
      <sz val="10"/>
      <color theme="1"/>
      <name val="NeueSans Pro Normal"/>
      <family val="2"/>
    </font>
    <font>
      <sz val="11"/>
      <color theme="1"/>
      <name val="Calibri"/>
      <family val="2"/>
      <scheme val="minor"/>
    </font>
    <font>
      <sz val="10"/>
      <color theme="1"/>
      <name val="NeueSans Pro Norm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B3500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NeueSans Pro Normal"/>
      <family val="3"/>
    </font>
    <font>
      <b/>
      <sz val="16"/>
      <color theme="1"/>
      <name val="NeueSans Pro Normal"/>
      <family val="3"/>
    </font>
    <font>
      <b/>
      <sz val="14"/>
      <color theme="1"/>
      <name val="NeueSans Pro Normal"/>
      <family val="3"/>
    </font>
    <font>
      <b/>
      <sz val="11"/>
      <color theme="1"/>
      <name val="NeueSans Pro Normal"/>
      <family val="3"/>
    </font>
    <font>
      <b/>
      <sz val="12"/>
      <color theme="0"/>
      <name val="NeueSans Pro Normal"/>
      <family val="3"/>
    </font>
    <font>
      <b/>
      <sz val="14"/>
      <color theme="0"/>
      <name val="NeueSans Pro Normal"/>
      <family val="3"/>
    </font>
    <font>
      <sz val="11"/>
      <name val="NeueSans Pro Normal"/>
      <family val="3"/>
    </font>
    <font>
      <i/>
      <sz val="11"/>
      <color theme="1"/>
      <name val="NeueSans Pro Normal"/>
      <family val="3"/>
    </font>
    <font>
      <sz val="12"/>
      <color theme="1"/>
      <name val="NeueSans Pro Normal"/>
      <family val="3"/>
    </font>
    <font>
      <sz val="11"/>
      <color theme="0"/>
      <name val="NeueSans Pro Normal"/>
      <family val="3"/>
    </font>
    <font>
      <b/>
      <sz val="12"/>
      <color theme="1"/>
      <name val="NeueSans Pro Normal"/>
      <family val="3"/>
    </font>
    <font>
      <sz val="10"/>
      <color theme="1"/>
      <name val="NeueSans Pro Normal"/>
      <family val="3"/>
    </font>
    <font>
      <sz val="9"/>
      <color theme="1"/>
      <name val="NeueSans Pro Normal"/>
      <family val="3"/>
    </font>
    <font>
      <b/>
      <sz val="11"/>
      <color theme="1"/>
      <name val="NeueSans Pro Normal"/>
      <family val="3"/>
    </font>
    <font>
      <sz val="12"/>
      <color rgb="FFFF0000"/>
      <name val="Calibri"/>
      <family val="2"/>
      <scheme val="minor"/>
    </font>
    <font>
      <sz val="11"/>
      <color rgb="FFFF0000"/>
      <name val="NeueSans Pro Normal"/>
      <family val="3"/>
    </font>
    <font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dashed">
        <color indexed="64"/>
      </bottom>
      <diagonal/>
    </border>
    <border>
      <left/>
      <right style="dashed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465">
    <xf numFmtId="0" fontId="0" fillId="0" borderId="0" xfId="0"/>
    <xf numFmtId="0" fontId="5" fillId="0" borderId="0" xfId="0" applyFont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165" fontId="5" fillId="0" borderId="0" xfId="1" applyNumberFormat="1" applyFont="1" applyAlignment="1" applyProtection="1">
      <protection locked="0"/>
    </xf>
    <xf numFmtId="0" fontId="7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14" fontId="5" fillId="0" borderId="0" xfId="1" applyNumberFormat="1" applyFont="1" applyAlignment="1" applyProtection="1">
      <alignment horizontal="left"/>
      <protection locked="0"/>
    </xf>
    <xf numFmtId="0" fontId="5" fillId="0" borderId="1" xfId="0" applyFont="1" applyBorder="1" applyProtection="1"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8" fillId="0" borderId="2" xfId="0" applyFont="1" applyBorder="1" applyProtection="1">
      <protection locked="0"/>
    </xf>
    <xf numFmtId="43" fontId="5" fillId="0" borderId="15" xfId="1" applyFont="1" applyBorder="1" applyAlignment="1" applyProtection="1">
      <alignment vertical="top"/>
      <protection locked="0"/>
    </xf>
    <xf numFmtId="43" fontId="5" fillId="0" borderId="32" xfId="1" applyFont="1" applyBorder="1" applyAlignment="1" applyProtection="1">
      <alignment vertical="top"/>
      <protection locked="0"/>
    </xf>
    <xf numFmtId="43" fontId="5" fillId="0" borderId="23" xfId="1" applyFont="1" applyBorder="1" applyAlignment="1" applyProtection="1">
      <alignment vertical="top"/>
      <protection locked="0"/>
    </xf>
    <xf numFmtId="165" fontId="5" fillId="0" borderId="5" xfId="1" applyNumberFormat="1" applyFont="1" applyBorder="1" applyAlignment="1" applyProtection="1">
      <alignment vertical="top"/>
      <protection locked="0"/>
    </xf>
    <xf numFmtId="165" fontId="5" fillId="0" borderId="5" xfId="1" applyNumberFormat="1" applyFont="1" applyBorder="1" applyAlignment="1" applyProtection="1">
      <alignment horizontal="center" vertical="top"/>
      <protection locked="0"/>
    </xf>
    <xf numFmtId="43" fontId="5" fillId="0" borderId="5" xfId="1" applyFont="1" applyBorder="1" applyAlignment="1" applyProtection="1">
      <alignment vertical="top"/>
      <protection locked="0"/>
    </xf>
    <xf numFmtId="0" fontId="8" fillId="0" borderId="2" xfId="0" applyFont="1" applyBorder="1" applyAlignment="1" applyProtection="1">
      <alignment wrapText="1"/>
      <protection locked="0"/>
    </xf>
    <xf numFmtId="43" fontId="5" fillId="0" borderId="22" xfId="1" applyFont="1" applyBorder="1" applyAlignment="1" applyProtection="1">
      <alignment vertical="top"/>
      <protection locked="0"/>
    </xf>
    <xf numFmtId="43" fontId="5" fillId="0" borderId="33" xfId="1" applyFont="1" applyBorder="1" applyAlignment="1" applyProtection="1">
      <alignment vertical="top"/>
      <protection locked="0"/>
    </xf>
    <xf numFmtId="43" fontId="5" fillId="0" borderId="22" xfId="1" applyFont="1" applyBorder="1" applyAlignment="1" applyProtection="1">
      <alignment horizontal="right" vertical="top"/>
      <protection locked="0"/>
    </xf>
    <xf numFmtId="165" fontId="5" fillId="0" borderId="29" xfId="1" applyNumberFormat="1" applyFont="1" applyBorder="1" applyAlignment="1" applyProtection="1">
      <alignment vertical="top"/>
      <protection locked="0"/>
    </xf>
    <xf numFmtId="165" fontId="5" fillId="0" borderId="29" xfId="1" applyNumberFormat="1" applyFont="1" applyBorder="1" applyAlignment="1" applyProtection="1">
      <alignment horizontal="center" vertical="top"/>
      <protection locked="0"/>
    </xf>
    <xf numFmtId="43" fontId="5" fillId="0" borderId="31" xfId="1" applyFont="1" applyBorder="1" applyAlignment="1" applyProtection="1">
      <alignment vertical="top"/>
      <protection locked="0"/>
    </xf>
    <xf numFmtId="165" fontId="5" fillId="0" borderId="4" xfId="1" applyNumberFormat="1" applyFont="1" applyBorder="1" applyAlignment="1" applyProtection="1">
      <alignment vertical="top"/>
      <protection locked="0"/>
    </xf>
    <xf numFmtId="165" fontId="5" fillId="0" borderId="4" xfId="1" applyNumberFormat="1" applyFont="1" applyBorder="1" applyAlignment="1" applyProtection="1">
      <alignment horizontal="center" vertical="top"/>
      <protection locked="0"/>
    </xf>
    <xf numFmtId="43" fontId="5" fillId="0" borderId="33" xfId="1" applyFont="1" applyBorder="1" applyAlignment="1" applyProtection="1">
      <alignment horizontal="right" vertical="top"/>
      <protection locked="0"/>
    </xf>
    <xf numFmtId="165" fontId="5" fillId="0" borderId="7" xfId="1" applyNumberFormat="1" applyFont="1" applyBorder="1" applyAlignment="1" applyProtection="1">
      <alignment horizontal="center" vertical="top"/>
      <protection locked="0"/>
    </xf>
    <xf numFmtId="164" fontId="5" fillId="0" borderId="24" xfId="0" applyNumberFormat="1" applyFont="1" applyBorder="1" applyAlignment="1" applyProtection="1">
      <alignment horizontal="left"/>
      <protection locked="0"/>
    </xf>
    <xf numFmtId="164" fontId="5" fillId="0" borderId="25" xfId="0" applyNumberFormat="1" applyFont="1" applyBorder="1" applyAlignment="1" applyProtection="1">
      <alignment horizontal="left"/>
      <protection locked="0"/>
    </xf>
    <xf numFmtId="0" fontId="5" fillId="0" borderId="25" xfId="0" applyFont="1" applyBorder="1" applyAlignment="1" applyProtection="1">
      <alignment vertical="top"/>
      <protection locked="0"/>
    </xf>
    <xf numFmtId="165" fontId="5" fillId="0" borderId="25" xfId="1" applyNumberFormat="1" applyFont="1" applyBorder="1" applyAlignment="1" applyProtection="1">
      <alignment vertical="top"/>
      <protection locked="0"/>
    </xf>
    <xf numFmtId="165" fontId="5" fillId="0" borderId="25" xfId="1" applyNumberFormat="1" applyFont="1" applyBorder="1" applyAlignment="1" applyProtection="1">
      <alignment horizontal="center" vertical="top"/>
      <protection locked="0"/>
    </xf>
    <xf numFmtId="164" fontId="5" fillId="0" borderId="16" xfId="0" applyNumberFormat="1" applyFont="1" applyBorder="1" applyAlignment="1" applyProtection="1">
      <alignment horizontal="left"/>
      <protection locked="0"/>
    </xf>
    <xf numFmtId="164" fontId="5" fillId="0" borderId="0" xfId="0" applyNumberFormat="1" applyFont="1" applyAlignment="1" applyProtection="1">
      <alignment horizontal="left"/>
      <protection locked="0"/>
    </xf>
    <xf numFmtId="0" fontId="5" fillId="0" borderId="0" xfId="0" applyFont="1" applyAlignment="1" applyProtection="1">
      <alignment vertical="top"/>
      <protection locked="0"/>
    </xf>
    <xf numFmtId="165" fontId="5" fillId="0" borderId="0" xfId="1" applyNumberFormat="1" applyFont="1" applyBorder="1" applyAlignment="1" applyProtection="1">
      <alignment vertical="top"/>
      <protection locked="0"/>
    </xf>
    <xf numFmtId="165" fontId="5" fillId="0" borderId="0" xfId="1" applyNumberFormat="1" applyFont="1" applyBorder="1" applyAlignment="1" applyProtection="1">
      <alignment horizontal="center" vertical="top"/>
      <protection locked="0"/>
    </xf>
    <xf numFmtId="164" fontId="7" fillId="0" borderId="0" xfId="0" applyNumberFormat="1" applyFont="1" applyAlignment="1" applyProtection="1">
      <alignment horizontal="left" vertical="top"/>
      <protection locked="0"/>
    </xf>
    <xf numFmtId="0" fontId="7" fillId="0" borderId="0" xfId="0" applyFont="1" applyAlignment="1" applyProtection="1">
      <alignment vertical="top"/>
      <protection locked="0"/>
    </xf>
    <xf numFmtId="0" fontId="7" fillId="0" borderId="0" xfId="0" applyFont="1" applyAlignment="1" applyProtection="1">
      <alignment horizontal="center" vertical="top"/>
      <protection locked="0"/>
    </xf>
    <xf numFmtId="165" fontId="7" fillId="0" borderId="0" xfId="1" applyNumberFormat="1" applyFont="1" applyBorder="1" applyAlignment="1" applyProtection="1">
      <alignment horizontal="center" vertical="top"/>
      <protection locked="0"/>
    </xf>
    <xf numFmtId="0" fontId="8" fillId="0" borderId="2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165" fontId="5" fillId="0" borderId="0" xfId="1" applyNumberFormat="1" applyFont="1" applyProtection="1">
      <protection locked="0"/>
    </xf>
    <xf numFmtId="165" fontId="5" fillId="0" borderId="0" xfId="1" applyNumberFormat="1" applyFont="1" applyAlignment="1" applyProtection="1">
      <alignment horizontal="center"/>
      <protection locked="0"/>
    </xf>
    <xf numFmtId="0" fontId="12" fillId="0" borderId="0" xfId="0" applyFont="1"/>
    <xf numFmtId="0" fontId="7" fillId="0" borderId="0" xfId="0" applyFont="1" applyAlignment="1" applyProtection="1">
      <alignment horizontal="right" vertical="top"/>
      <protection locked="0"/>
    </xf>
    <xf numFmtId="165" fontId="7" fillId="0" borderId="0" xfId="1" applyNumberFormat="1" applyFont="1" applyFill="1" applyBorder="1" applyAlignment="1" applyProtection="1">
      <alignment vertical="top"/>
      <protection locked="0"/>
    </xf>
    <xf numFmtId="165" fontId="7" fillId="0" borderId="0" xfId="1" applyNumberFormat="1" applyFont="1" applyFill="1" applyBorder="1" applyAlignment="1" applyProtection="1">
      <alignment horizontal="center" vertical="top"/>
      <protection locked="0"/>
    </xf>
    <xf numFmtId="164" fontId="7" fillId="0" borderId="16" xfId="0" applyNumberFormat="1" applyFont="1" applyBorder="1" applyAlignment="1" applyProtection="1">
      <alignment horizontal="left" vertical="top"/>
      <protection locked="0"/>
    </xf>
    <xf numFmtId="165" fontId="5" fillId="0" borderId="23" xfId="1" applyNumberFormat="1" applyFont="1" applyBorder="1" applyAlignment="1" applyProtection="1">
      <alignment vertical="top"/>
      <protection locked="0"/>
    </xf>
    <xf numFmtId="0" fontId="5" fillId="0" borderId="33" xfId="0" applyFont="1" applyBorder="1" applyAlignment="1" applyProtection="1">
      <alignment vertical="top"/>
      <protection locked="0"/>
    </xf>
    <xf numFmtId="165" fontId="5" fillId="0" borderId="30" xfId="1" applyNumberFormat="1" applyFont="1" applyBorder="1" applyAlignment="1" applyProtection="1">
      <alignment vertical="top"/>
      <protection locked="0"/>
    </xf>
    <xf numFmtId="43" fontId="5" fillId="0" borderId="32" xfId="1" applyFont="1" applyBorder="1" applyAlignment="1" applyProtection="1">
      <alignment horizontal="right" vertical="top"/>
      <protection locked="0"/>
    </xf>
    <xf numFmtId="43" fontId="5" fillId="0" borderId="33" xfId="1" quotePrefix="1" applyFont="1" applyBorder="1" applyAlignment="1" applyProtection="1">
      <alignment horizontal="right" vertical="top"/>
      <protection locked="0"/>
    </xf>
    <xf numFmtId="0" fontId="5" fillId="0" borderId="23" xfId="0" applyFont="1" applyBorder="1" applyProtection="1">
      <protection locked="0"/>
    </xf>
    <xf numFmtId="0" fontId="13" fillId="4" borderId="11" xfId="0" applyFont="1" applyFill="1" applyBorder="1" applyAlignment="1" applyProtection="1">
      <alignment vertical="center" wrapText="1"/>
      <protection locked="0"/>
    </xf>
    <xf numFmtId="0" fontId="13" fillId="4" borderId="18" xfId="0" applyFont="1" applyFill="1" applyBorder="1" applyAlignment="1" applyProtection="1">
      <alignment vertical="center" wrapText="1"/>
      <protection locked="0"/>
    </xf>
    <xf numFmtId="0" fontId="13" fillId="4" borderId="12" xfId="0" applyFont="1" applyFill="1" applyBorder="1" applyAlignment="1" applyProtection="1">
      <alignment horizontal="center" vertical="center" wrapText="1"/>
      <protection locked="0"/>
    </xf>
    <xf numFmtId="0" fontId="13" fillId="4" borderId="3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center" wrapText="1"/>
      <protection locked="0"/>
    </xf>
    <xf numFmtId="164" fontId="14" fillId="2" borderId="27" xfId="0" applyNumberFormat="1" applyFont="1" applyFill="1" applyBorder="1" applyAlignment="1" applyProtection="1">
      <alignment horizontal="left" vertical="top"/>
      <protection locked="0"/>
    </xf>
    <xf numFmtId="164" fontId="14" fillId="2" borderId="21" xfId="0" applyNumberFormat="1" applyFont="1" applyFill="1" applyBorder="1" applyAlignment="1" applyProtection="1">
      <alignment horizontal="left" vertical="top"/>
      <protection locked="0"/>
    </xf>
    <xf numFmtId="0" fontId="14" fillId="2" borderId="21" xfId="0" applyFont="1" applyFill="1" applyBorder="1" applyAlignment="1" applyProtection="1">
      <alignment vertical="top"/>
      <protection locked="0"/>
    </xf>
    <xf numFmtId="165" fontId="14" fillId="2" borderId="21" xfId="1" applyNumberFormat="1" applyFont="1" applyFill="1" applyBorder="1" applyAlignment="1" applyProtection="1">
      <alignment vertical="top"/>
      <protection locked="0"/>
    </xf>
    <xf numFmtId="165" fontId="14" fillId="2" borderId="21" xfId="1" applyNumberFormat="1" applyFont="1" applyFill="1" applyBorder="1" applyAlignment="1" applyProtection="1">
      <alignment horizontal="center" vertical="top"/>
      <protection locked="0"/>
    </xf>
    <xf numFmtId="164" fontId="14" fillId="3" borderId="11" xfId="0" applyNumberFormat="1" applyFont="1" applyFill="1" applyBorder="1" applyAlignment="1" applyProtection="1">
      <alignment horizontal="left" vertical="top"/>
      <protection locked="0"/>
    </xf>
    <xf numFmtId="164" fontId="14" fillId="3" borderId="18" xfId="0" applyNumberFormat="1" applyFont="1" applyFill="1" applyBorder="1" applyAlignment="1" applyProtection="1">
      <alignment horizontal="left" vertical="top"/>
      <protection locked="0"/>
    </xf>
    <xf numFmtId="0" fontId="14" fillId="3" borderId="18" xfId="0" applyFont="1" applyFill="1" applyBorder="1" applyAlignment="1" applyProtection="1">
      <alignment vertical="top"/>
      <protection locked="0"/>
    </xf>
    <xf numFmtId="165" fontId="14" fillId="3" borderId="18" xfId="1" applyNumberFormat="1" applyFont="1" applyFill="1" applyBorder="1" applyAlignment="1" applyProtection="1">
      <alignment vertical="top"/>
      <protection locked="0"/>
    </xf>
    <xf numFmtId="0" fontId="14" fillId="2" borderId="21" xfId="0" applyFont="1" applyFill="1" applyBorder="1" applyAlignment="1" applyProtection="1">
      <alignment horizontal="right" vertical="top"/>
      <protection locked="0"/>
    </xf>
    <xf numFmtId="165" fontId="14" fillId="2" borderId="20" xfId="1" applyNumberFormat="1" applyFont="1" applyFill="1" applyBorder="1" applyAlignment="1" applyProtection="1">
      <alignment vertical="top"/>
      <protection locked="0"/>
    </xf>
    <xf numFmtId="43" fontId="14" fillId="3" borderId="11" xfId="1" applyFont="1" applyFill="1" applyBorder="1" applyAlignment="1" applyProtection="1">
      <alignment vertical="top"/>
      <protection locked="0"/>
    </xf>
    <xf numFmtId="43" fontId="14" fillId="3" borderId="18" xfId="1" applyFont="1" applyFill="1" applyBorder="1" applyAlignment="1" applyProtection="1">
      <alignment vertical="top"/>
      <protection locked="0"/>
    </xf>
    <xf numFmtId="43" fontId="12" fillId="3" borderId="18" xfId="1" applyFont="1" applyFill="1" applyBorder="1" applyAlignment="1" applyProtection="1">
      <alignment horizontal="right" vertical="top"/>
      <protection locked="0"/>
    </xf>
    <xf numFmtId="164" fontId="14" fillId="2" borderId="17" xfId="0" applyNumberFormat="1" applyFont="1" applyFill="1" applyBorder="1" applyAlignment="1" applyProtection="1">
      <alignment horizontal="left" vertical="center"/>
      <protection locked="0"/>
    </xf>
    <xf numFmtId="164" fontId="14" fillId="2" borderId="20" xfId="0" applyNumberFormat="1" applyFont="1" applyFill="1" applyBorder="1" applyAlignment="1" applyProtection="1">
      <alignment horizontal="left" vertical="center"/>
      <protection locked="0"/>
    </xf>
    <xf numFmtId="0" fontId="14" fillId="2" borderId="20" xfId="0" applyFont="1" applyFill="1" applyBorder="1" applyAlignment="1" applyProtection="1">
      <alignment vertical="center"/>
      <protection locked="0"/>
    </xf>
    <xf numFmtId="165" fontId="14" fillId="2" borderId="20" xfId="1" applyNumberFormat="1" applyFont="1" applyFill="1" applyBorder="1" applyAlignment="1" applyProtection="1">
      <alignment vertical="center"/>
      <protection locked="0"/>
    </xf>
    <xf numFmtId="165" fontId="14" fillId="2" borderId="20" xfId="1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Protection="1">
      <protection locked="0"/>
    </xf>
    <xf numFmtId="165" fontId="14" fillId="3" borderId="12" xfId="1" applyNumberFormat="1" applyFont="1" applyFill="1" applyBorder="1" applyAlignment="1" applyProtection="1">
      <alignment horizontal="center" vertical="top"/>
      <protection locked="0"/>
    </xf>
    <xf numFmtId="165" fontId="12" fillId="3" borderId="18" xfId="1" applyNumberFormat="1" applyFont="1" applyFill="1" applyBorder="1" applyAlignment="1" applyProtection="1">
      <alignment vertical="top"/>
      <protection locked="0"/>
    </xf>
    <xf numFmtId="0" fontId="12" fillId="0" borderId="0" xfId="0" applyFont="1" applyAlignment="1" applyProtection="1">
      <alignment wrapText="1"/>
      <protection locked="0"/>
    </xf>
    <xf numFmtId="165" fontId="14" fillId="3" borderId="12" xfId="1" applyNumberFormat="1" applyFont="1" applyFill="1" applyBorder="1" applyAlignment="1" applyProtection="1">
      <alignment horizontal="center" vertical="top" wrapText="1"/>
      <protection locked="0"/>
    </xf>
    <xf numFmtId="0" fontId="12" fillId="0" borderId="0" xfId="0" applyFont="1" applyProtection="1">
      <protection locked="0"/>
    </xf>
    <xf numFmtId="0" fontId="5" fillId="0" borderId="32" xfId="0" applyFont="1" applyBorder="1" applyProtection="1">
      <protection locked="0"/>
    </xf>
    <xf numFmtId="0" fontId="5" fillId="0" borderId="33" xfId="0" applyFont="1" applyBorder="1" applyProtection="1">
      <protection locked="0"/>
    </xf>
    <xf numFmtId="0" fontId="14" fillId="0" borderId="0" xfId="0" applyFont="1"/>
    <xf numFmtId="0" fontId="7" fillId="2" borderId="18" xfId="0" applyFont="1" applyFill="1" applyBorder="1" applyProtection="1">
      <protection locked="0"/>
    </xf>
    <xf numFmtId="0" fontId="12" fillId="0" borderId="0" xfId="0" quotePrefix="1" applyFont="1" applyAlignment="1">
      <alignment vertical="top" wrapText="1"/>
    </xf>
    <xf numFmtId="165" fontId="5" fillId="2" borderId="5" xfId="1" applyNumberFormat="1" applyFont="1" applyFill="1" applyBorder="1" applyAlignment="1" applyProtection="1">
      <alignment horizontal="center" vertical="top"/>
    </xf>
    <xf numFmtId="165" fontId="14" fillId="2" borderId="28" xfId="1" applyNumberFormat="1" applyFont="1" applyFill="1" applyBorder="1" applyAlignment="1" applyProtection="1">
      <alignment horizontal="center" vertical="top"/>
    </xf>
    <xf numFmtId="165" fontId="5" fillId="0" borderId="0" xfId="1" applyNumberFormat="1" applyFont="1" applyAlignment="1" applyProtection="1"/>
    <xf numFmtId="165" fontId="5" fillId="2" borderId="26" xfId="1" applyNumberFormat="1" applyFont="1" applyFill="1" applyBorder="1" applyAlignment="1" applyProtection="1">
      <alignment horizontal="center" vertical="top"/>
    </xf>
    <xf numFmtId="165" fontId="5" fillId="2" borderId="30" xfId="1" applyNumberFormat="1" applyFont="1" applyFill="1" applyBorder="1" applyAlignment="1" applyProtection="1">
      <alignment horizontal="center" vertical="top"/>
    </xf>
    <xf numFmtId="165" fontId="14" fillId="2" borderId="14" xfId="1" applyNumberFormat="1" applyFont="1" applyFill="1" applyBorder="1" applyAlignment="1" applyProtection="1">
      <alignment horizontal="center" vertical="center"/>
    </xf>
    <xf numFmtId="165" fontId="5" fillId="2" borderId="5" xfId="1" applyNumberFormat="1" applyFont="1" applyFill="1" applyBorder="1" applyAlignment="1" applyProtection="1">
      <alignment vertical="top"/>
    </xf>
    <xf numFmtId="165" fontId="5" fillId="2" borderId="29" xfId="1" applyNumberFormat="1" applyFont="1" applyFill="1" applyBorder="1" applyAlignment="1" applyProtection="1">
      <alignment horizontal="center" vertical="top"/>
    </xf>
    <xf numFmtId="165" fontId="14" fillId="2" borderId="14" xfId="1" applyNumberFormat="1" applyFont="1" applyFill="1" applyBorder="1" applyAlignment="1" applyProtection="1">
      <alignment horizontal="center" vertical="top"/>
    </xf>
    <xf numFmtId="165" fontId="14" fillId="2" borderId="14" xfId="1" applyNumberFormat="1" applyFont="1" applyFill="1" applyBorder="1" applyAlignment="1" applyProtection="1">
      <alignment vertical="top"/>
    </xf>
    <xf numFmtId="0" fontId="13" fillId="4" borderId="11" xfId="0" applyFont="1" applyFill="1" applyBorder="1" applyAlignment="1">
      <alignment vertical="center"/>
    </xf>
    <xf numFmtId="0" fontId="13" fillId="4" borderId="12" xfId="0" applyFont="1" applyFill="1" applyBorder="1" applyAlignment="1">
      <alignment vertical="center"/>
    </xf>
    <xf numFmtId="0" fontId="13" fillId="4" borderId="3" xfId="0" applyFont="1" applyFill="1" applyBorder="1" applyAlignment="1">
      <alignment horizontal="center" vertical="center" wrapText="1"/>
    </xf>
    <xf numFmtId="43" fontId="11" fillId="2" borderId="22" xfId="1" applyFont="1" applyFill="1" applyBorder="1" applyAlignment="1" applyProtection="1">
      <alignment vertical="top"/>
    </xf>
    <xf numFmtId="43" fontId="5" fillId="2" borderId="23" xfId="1" applyFont="1" applyFill="1" applyBorder="1" applyAlignment="1" applyProtection="1">
      <alignment vertical="top"/>
    </xf>
    <xf numFmtId="165" fontId="5" fillId="2" borderId="9" xfId="1" applyNumberFormat="1" applyFont="1" applyFill="1" applyBorder="1" applyAlignment="1" applyProtection="1">
      <alignment horizontal="center" vertical="top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7" fillId="0" borderId="0" xfId="0" applyFont="1"/>
    <xf numFmtId="14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14" fontId="5" fillId="0" borderId="0" xfId="1" applyNumberFormat="1" applyFont="1" applyAlignment="1" applyProtection="1">
      <alignment horizontal="left"/>
    </xf>
    <xf numFmtId="165" fontId="5" fillId="0" borderId="0" xfId="1" applyNumberFormat="1" applyFont="1" applyAlignment="1" applyProtection="1">
      <alignment horizontal="left"/>
    </xf>
    <xf numFmtId="14" fontId="5" fillId="0" borderId="0" xfId="0" applyNumberFormat="1" applyFont="1"/>
    <xf numFmtId="14" fontId="5" fillId="0" borderId="0" xfId="0" applyNumberFormat="1" applyFont="1" applyProtection="1">
      <protection locked="0"/>
    </xf>
    <xf numFmtId="0" fontId="12" fillId="0" borderId="0" xfId="0" quotePrefix="1" applyFont="1" applyAlignment="1">
      <alignment vertical="top"/>
    </xf>
    <xf numFmtId="0" fontId="12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14" fillId="0" borderId="0" xfId="0" applyFont="1" applyAlignment="1">
      <alignment vertical="top"/>
    </xf>
    <xf numFmtId="165" fontId="14" fillId="2" borderId="17" xfId="1" applyNumberFormat="1" applyFont="1" applyFill="1" applyBorder="1" applyAlignment="1" applyProtection="1">
      <alignment vertical="top"/>
      <protection locked="0"/>
    </xf>
    <xf numFmtId="165" fontId="14" fillId="2" borderId="6" xfId="1" applyNumberFormat="1" applyFont="1" applyFill="1" applyBorder="1" applyAlignment="1" applyProtection="1">
      <alignment horizontal="center" vertical="top"/>
      <protection locked="0"/>
    </xf>
    <xf numFmtId="165" fontId="14" fillId="2" borderId="6" xfId="1" applyNumberFormat="1" applyFont="1" applyFill="1" applyBorder="1" applyAlignment="1" applyProtection="1">
      <alignment vertical="top"/>
      <protection locked="0"/>
    </xf>
    <xf numFmtId="165" fontId="5" fillId="0" borderId="5" xfId="1" applyNumberFormat="1" applyFont="1" applyFill="1" applyBorder="1" applyAlignment="1" applyProtection="1">
      <alignment vertical="top"/>
    </xf>
    <xf numFmtId="165" fontId="18" fillId="3" borderId="18" xfId="1" applyNumberFormat="1" applyFont="1" applyFill="1" applyBorder="1" applyAlignment="1" applyProtection="1">
      <alignment horizontal="center" vertical="top"/>
      <protection locked="0"/>
    </xf>
    <xf numFmtId="165" fontId="18" fillId="3" borderId="18" xfId="1" applyNumberFormat="1" applyFont="1" applyFill="1" applyBorder="1" applyAlignment="1" applyProtection="1">
      <alignment vertical="top"/>
      <protection locked="0"/>
    </xf>
    <xf numFmtId="165" fontId="14" fillId="3" borderId="18" xfId="1" applyNumberFormat="1" applyFont="1" applyFill="1" applyBorder="1" applyAlignment="1" applyProtection="1">
      <alignment horizontal="center" vertical="top"/>
      <protection locked="0"/>
    </xf>
    <xf numFmtId="165" fontId="5" fillId="2" borderId="13" xfId="1" applyNumberFormat="1" applyFont="1" applyFill="1" applyBorder="1" applyAlignment="1" applyProtection="1">
      <alignment horizontal="center" vertical="top"/>
    </xf>
    <xf numFmtId="165" fontId="14" fillId="2" borderId="6" xfId="1" applyNumberFormat="1" applyFont="1" applyFill="1" applyBorder="1" applyAlignment="1" applyProtection="1">
      <alignment horizontal="center" vertical="top"/>
    </xf>
    <xf numFmtId="0" fontId="19" fillId="0" borderId="2" xfId="0" applyFont="1" applyBorder="1" applyAlignment="1" applyProtection="1">
      <alignment wrapText="1"/>
      <protection locked="0"/>
    </xf>
    <xf numFmtId="43" fontId="11" fillId="0" borderId="22" xfId="1" applyFont="1" applyBorder="1" applyAlignment="1" applyProtection="1">
      <alignment vertical="top"/>
      <protection locked="0"/>
    </xf>
    <xf numFmtId="43" fontId="11" fillId="0" borderId="33" xfId="1" applyFont="1" applyBorder="1" applyAlignment="1" applyProtection="1">
      <alignment vertical="top"/>
      <protection locked="0"/>
    </xf>
    <xf numFmtId="165" fontId="11" fillId="0" borderId="23" xfId="1" applyNumberFormat="1" applyFont="1" applyBorder="1" applyAlignment="1" applyProtection="1">
      <alignment vertical="top"/>
      <protection locked="0"/>
    </xf>
    <xf numFmtId="165" fontId="11" fillId="0" borderId="5" xfId="1" applyNumberFormat="1" applyFont="1" applyBorder="1" applyAlignment="1" applyProtection="1">
      <alignment vertical="top"/>
      <protection locked="0"/>
    </xf>
    <xf numFmtId="165" fontId="11" fillId="0" borderId="29" xfId="1" applyNumberFormat="1" applyFont="1" applyBorder="1" applyAlignment="1" applyProtection="1">
      <alignment horizontal="center" vertical="top"/>
      <protection locked="0"/>
    </xf>
    <xf numFmtId="165" fontId="11" fillId="2" borderId="5" xfId="1" applyNumberFormat="1" applyFont="1" applyFill="1" applyBorder="1" applyAlignment="1" applyProtection="1">
      <alignment horizontal="center" vertical="top"/>
    </xf>
    <xf numFmtId="0" fontId="11" fillId="0" borderId="0" xfId="0" applyFont="1" applyAlignment="1" applyProtection="1">
      <alignment wrapText="1"/>
      <protection locked="0"/>
    </xf>
    <xf numFmtId="165" fontId="5" fillId="6" borderId="5" xfId="1" applyNumberFormat="1" applyFont="1" applyFill="1" applyBorder="1" applyAlignment="1" applyProtection="1">
      <alignment vertical="top"/>
      <protection locked="0"/>
    </xf>
    <xf numFmtId="165" fontId="5" fillId="6" borderId="5" xfId="1" applyNumberFormat="1" applyFont="1" applyFill="1" applyBorder="1" applyAlignment="1" applyProtection="1">
      <alignment horizontal="center" vertical="top"/>
      <protection locked="0"/>
    </xf>
    <xf numFmtId="165" fontId="5" fillId="6" borderId="29" xfId="1" applyNumberFormat="1" applyFont="1" applyFill="1" applyBorder="1" applyAlignment="1" applyProtection="1">
      <alignment horizontal="center" vertical="top"/>
      <protection locked="0"/>
    </xf>
    <xf numFmtId="0" fontId="14" fillId="0" borderId="0" xfId="0" quotePrefix="1" applyFont="1" applyAlignment="1">
      <alignment vertical="top"/>
    </xf>
    <xf numFmtId="0" fontId="9" fillId="0" borderId="0" xfId="0" applyFont="1"/>
    <xf numFmtId="0" fontId="6" fillId="0" borderId="0" xfId="0" applyFont="1"/>
    <xf numFmtId="165" fontId="14" fillId="3" borderId="12" xfId="1" applyNumberFormat="1" applyFont="1" applyFill="1" applyBorder="1" applyAlignment="1" applyProtection="1">
      <alignment horizontal="center" vertical="top" wrapText="1"/>
    </xf>
    <xf numFmtId="165" fontId="14" fillId="3" borderId="12" xfId="1" applyNumberFormat="1" applyFont="1" applyFill="1" applyBorder="1" applyAlignment="1" applyProtection="1">
      <alignment horizontal="center" vertical="top"/>
    </xf>
    <xf numFmtId="0" fontId="7" fillId="2" borderId="11" xfId="0" applyFont="1" applyFill="1" applyBorder="1"/>
    <xf numFmtId="0" fontId="5" fillId="2" borderId="18" xfId="0" applyFont="1" applyFill="1" applyBorder="1"/>
    <xf numFmtId="0" fontId="5" fillId="0" borderId="24" xfId="0" applyFont="1" applyBorder="1"/>
    <xf numFmtId="0" fontId="5" fillId="0" borderId="25" xfId="0" applyFont="1" applyBorder="1"/>
    <xf numFmtId="165" fontId="5" fillId="0" borderId="25" xfId="1" applyNumberFormat="1" applyFont="1" applyBorder="1" applyAlignment="1" applyProtection="1"/>
    <xf numFmtId="165" fontId="5" fillId="0" borderId="26" xfId="1" applyNumberFormat="1" applyFont="1" applyBorder="1" applyAlignment="1" applyProtection="1"/>
    <xf numFmtId="0" fontId="5" fillId="0" borderId="16" xfId="0" applyFont="1" applyBorder="1"/>
    <xf numFmtId="165" fontId="5" fillId="0" borderId="0" xfId="1" applyNumberFormat="1" applyFont="1" applyBorder="1" applyAlignment="1" applyProtection="1"/>
    <xf numFmtId="165" fontId="5" fillId="0" borderId="13" xfId="1" applyNumberFormat="1" applyFont="1" applyBorder="1" applyAlignment="1" applyProtection="1"/>
    <xf numFmtId="0" fontId="5" fillId="0" borderId="27" xfId="0" applyFont="1" applyBorder="1"/>
    <xf numFmtId="0" fontId="5" fillId="0" borderId="21" xfId="0" applyFont="1" applyBorder="1"/>
    <xf numFmtId="165" fontId="5" fillId="0" borderId="21" xfId="1" applyNumberFormat="1" applyFont="1" applyBorder="1" applyAlignment="1" applyProtection="1"/>
    <xf numFmtId="165" fontId="5" fillId="0" borderId="28" xfId="1" applyNumberFormat="1" applyFont="1" applyBorder="1" applyAlignment="1" applyProtection="1"/>
    <xf numFmtId="165" fontId="5" fillId="0" borderId="5" xfId="1" applyNumberFormat="1" applyFont="1" applyBorder="1" applyAlignment="1" applyProtection="1">
      <alignment horizontal="left" vertical="top"/>
    </xf>
    <xf numFmtId="165" fontId="5" fillId="0" borderId="6" xfId="1" applyNumberFormat="1" applyFont="1" applyBorder="1" applyAlignment="1" applyProtection="1">
      <alignment horizontal="left" vertical="top"/>
    </xf>
    <xf numFmtId="0" fontId="14" fillId="2" borderId="3" xfId="0" applyFont="1" applyFill="1" applyBorder="1" applyAlignment="1">
      <alignment wrapText="1"/>
    </xf>
    <xf numFmtId="165" fontId="10" fillId="0" borderId="9" xfId="1" applyNumberFormat="1" applyFont="1" applyBorder="1" applyAlignment="1" applyProtection="1">
      <alignment horizontal="left" vertical="center" wrapText="1"/>
    </xf>
    <xf numFmtId="0" fontId="14" fillId="2" borderId="3" xfId="0" applyFont="1" applyFill="1" applyBorder="1"/>
    <xf numFmtId="0" fontId="13" fillId="4" borderId="11" xfId="0" applyFont="1" applyFill="1" applyBorder="1" applyAlignment="1">
      <alignment vertical="center" wrapText="1"/>
    </xf>
    <xf numFmtId="0" fontId="13" fillId="4" borderId="3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5" fillId="0" borderId="1" xfId="0" applyFont="1" applyBorder="1"/>
    <xf numFmtId="164" fontId="5" fillId="0" borderId="16" xfId="0" applyNumberFormat="1" applyFont="1" applyBorder="1" applyAlignment="1">
      <alignment horizontal="left"/>
    </xf>
    <xf numFmtId="0" fontId="13" fillId="4" borderId="18" xfId="0" applyFont="1" applyFill="1" applyBorder="1" applyAlignment="1">
      <alignment vertical="center" wrapText="1"/>
    </xf>
    <xf numFmtId="0" fontId="13" fillId="4" borderId="12" xfId="0" applyFont="1" applyFill="1" applyBorder="1" applyAlignment="1">
      <alignment horizontal="center" vertical="center" wrapText="1"/>
    </xf>
    <xf numFmtId="43" fontId="5" fillId="0" borderId="32" xfId="1" applyFont="1" applyBorder="1" applyAlignment="1" applyProtection="1">
      <alignment vertical="top"/>
    </xf>
    <xf numFmtId="43" fontId="5" fillId="0" borderId="33" xfId="1" applyFont="1" applyBorder="1" applyAlignment="1" applyProtection="1">
      <alignment vertical="top"/>
    </xf>
    <xf numFmtId="43" fontId="5" fillId="0" borderId="22" xfId="1" applyFont="1" applyBorder="1" applyAlignment="1" applyProtection="1">
      <alignment vertical="top"/>
    </xf>
    <xf numFmtId="43" fontId="5" fillId="0" borderId="33" xfId="1" applyFont="1" applyBorder="1" applyAlignment="1" applyProtection="1">
      <alignment horizontal="right" vertical="top"/>
    </xf>
    <xf numFmtId="164" fontId="14" fillId="2" borderId="27" xfId="0" applyNumberFormat="1" applyFont="1" applyFill="1" applyBorder="1" applyAlignment="1">
      <alignment horizontal="left" vertical="top"/>
    </xf>
    <xf numFmtId="164" fontId="14" fillId="2" borderId="21" xfId="0" applyNumberFormat="1" applyFont="1" applyFill="1" applyBorder="1" applyAlignment="1">
      <alignment horizontal="left" vertical="top"/>
    </xf>
    <xf numFmtId="0" fontId="14" fillId="2" borderId="21" xfId="0" applyFont="1" applyFill="1" applyBorder="1" applyAlignment="1">
      <alignment vertical="top"/>
    </xf>
    <xf numFmtId="165" fontId="14" fillId="2" borderId="21" xfId="1" applyNumberFormat="1" applyFont="1" applyFill="1" applyBorder="1" applyAlignment="1" applyProtection="1">
      <alignment vertical="top"/>
    </xf>
    <xf numFmtId="165" fontId="14" fillId="2" borderId="21" xfId="1" applyNumberFormat="1" applyFont="1" applyFill="1" applyBorder="1" applyAlignment="1" applyProtection="1">
      <alignment horizontal="center" vertical="top"/>
    </xf>
    <xf numFmtId="164" fontId="14" fillId="3" borderId="11" xfId="0" applyNumberFormat="1" applyFont="1" applyFill="1" applyBorder="1" applyAlignment="1">
      <alignment horizontal="left" vertical="top"/>
    </xf>
    <xf numFmtId="164" fontId="14" fillId="3" borderId="18" xfId="0" applyNumberFormat="1" applyFont="1" applyFill="1" applyBorder="1" applyAlignment="1">
      <alignment horizontal="left" vertical="top"/>
    </xf>
    <xf numFmtId="0" fontId="14" fillId="3" borderId="18" xfId="0" applyFont="1" applyFill="1" applyBorder="1" applyAlignment="1">
      <alignment vertical="top"/>
    </xf>
    <xf numFmtId="165" fontId="14" fillId="3" borderId="18" xfId="1" applyNumberFormat="1" applyFont="1" applyFill="1" applyBorder="1" applyAlignment="1" applyProtection="1">
      <alignment vertical="top"/>
    </xf>
    <xf numFmtId="165" fontId="14" fillId="3" borderId="3" xfId="1" applyNumberFormat="1" applyFont="1" applyFill="1" applyBorder="1" applyAlignment="1" applyProtection="1">
      <alignment vertical="top"/>
    </xf>
    <xf numFmtId="165" fontId="14" fillId="3" borderId="3" xfId="1" applyNumberFormat="1" applyFont="1" applyFill="1" applyBorder="1" applyAlignment="1" applyProtection="1">
      <alignment horizontal="center" vertical="top"/>
    </xf>
    <xf numFmtId="0" fontId="12" fillId="0" borderId="0" xfId="0" applyFont="1" applyAlignment="1">
      <alignment wrapText="1"/>
    </xf>
    <xf numFmtId="43" fontId="5" fillId="0" borderId="31" xfId="1" applyFont="1" applyBorder="1" applyAlignment="1" applyProtection="1">
      <alignment vertical="top"/>
    </xf>
    <xf numFmtId="43" fontId="5" fillId="0" borderId="32" xfId="1" applyFont="1" applyBorder="1" applyAlignment="1" applyProtection="1">
      <alignment horizontal="right" vertical="top"/>
    </xf>
    <xf numFmtId="43" fontId="5" fillId="0" borderId="33" xfId="1" quotePrefix="1" applyFont="1" applyBorder="1" applyAlignment="1" applyProtection="1">
      <alignment horizontal="right" vertical="top"/>
    </xf>
    <xf numFmtId="43" fontId="5" fillId="0" borderId="22" xfId="1" applyFont="1" applyBorder="1" applyAlignment="1" applyProtection="1">
      <alignment horizontal="right" vertical="top"/>
    </xf>
    <xf numFmtId="0" fontId="14" fillId="2" borderId="21" xfId="0" applyFont="1" applyFill="1" applyBorder="1" applyAlignment="1">
      <alignment horizontal="right" vertical="top"/>
    </xf>
    <xf numFmtId="165" fontId="14" fillId="2" borderId="20" xfId="1" applyNumberFormat="1" applyFont="1" applyFill="1" applyBorder="1" applyAlignment="1" applyProtection="1">
      <alignment vertical="top"/>
    </xf>
    <xf numFmtId="165" fontId="14" fillId="2" borderId="20" xfId="1" applyNumberFormat="1" applyFont="1" applyFill="1" applyBorder="1" applyAlignment="1" applyProtection="1">
      <alignment horizontal="center" vertical="top"/>
    </xf>
    <xf numFmtId="43" fontId="14" fillId="3" borderId="11" xfId="1" applyFont="1" applyFill="1" applyBorder="1" applyAlignment="1" applyProtection="1">
      <alignment vertical="top"/>
    </xf>
    <xf numFmtId="43" fontId="14" fillId="3" borderId="18" xfId="1" applyFont="1" applyFill="1" applyBorder="1" applyAlignment="1" applyProtection="1">
      <alignment vertical="top"/>
    </xf>
    <xf numFmtId="43" fontId="12" fillId="3" borderId="18" xfId="1" applyFont="1" applyFill="1" applyBorder="1" applyAlignment="1" applyProtection="1">
      <alignment horizontal="right" vertical="top"/>
    </xf>
    <xf numFmtId="165" fontId="12" fillId="3" borderId="18" xfId="1" applyNumberFormat="1" applyFont="1" applyFill="1" applyBorder="1" applyAlignment="1" applyProtection="1">
      <alignment vertical="top"/>
    </xf>
    <xf numFmtId="43" fontId="7" fillId="0" borderId="33" xfId="1" applyFont="1" applyBorder="1" applyAlignment="1" applyProtection="1">
      <alignment horizontal="right" vertical="top"/>
    </xf>
    <xf numFmtId="164" fontId="5" fillId="0" borderId="24" xfId="0" applyNumberFormat="1" applyFont="1" applyBorder="1" applyAlignment="1">
      <alignment horizontal="left"/>
    </xf>
    <xf numFmtId="164" fontId="14" fillId="2" borderId="17" xfId="0" applyNumberFormat="1" applyFont="1" applyFill="1" applyBorder="1" applyAlignment="1">
      <alignment horizontal="left" vertical="center"/>
    </xf>
    <xf numFmtId="0" fontId="7" fillId="2" borderId="18" xfId="0" applyFont="1" applyFill="1" applyBorder="1"/>
    <xf numFmtId="0" fontId="7" fillId="2" borderId="12" xfId="0" applyFont="1" applyFill="1" applyBorder="1"/>
    <xf numFmtId="43" fontId="1" fillId="0" borderId="33" xfId="1" applyFont="1" applyBorder="1" applyAlignment="1" applyProtection="1">
      <alignment horizontal="right" vertical="top"/>
      <protection locked="0"/>
    </xf>
    <xf numFmtId="43" fontId="1" fillId="0" borderId="22" xfId="1" applyFont="1" applyBorder="1" applyAlignment="1" applyProtection="1">
      <alignment vertical="top"/>
      <protection locked="0"/>
    </xf>
    <xf numFmtId="43" fontId="1" fillId="0" borderId="22" xfId="1" applyFont="1" applyBorder="1" applyAlignment="1" applyProtection="1">
      <alignment horizontal="left" vertical="top"/>
      <protection locked="0"/>
    </xf>
    <xf numFmtId="43" fontId="5" fillId="0" borderId="0" xfId="1" applyFont="1" applyBorder="1" applyAlignment="1" applyProtection="1">
      <alignment vertical="top"/>
    </xf>
    <xf numFmtId="43" fontId="1" fillId="0" borderId="22" xfId="1" applyFont="1" applyBorder="1" applyAlignment="1" applyProtection="1">
      <alignment vertical="top"/>
    </xf>
    <xf numFmtId="43" fontId="1" fillId="0" borderId="23" xfId="1" applyFont="1" applyBorder="1" applyAlignment="1" applyProtection="1">
      <alignment horizontal="right" vertical="top"/>
      <protection locked="0"/>
    </xf>
    <xf numFmtId="165" fontId="5" fillId="2" borderId="4" xfId="1" applyNumberFormat="1" applyFont="1" applyFill="1" applyBorder="1" applyAlignment="1" applyProtection="1">
      <alignment horizontal="center" vertical="top"/>
    </xf>
    <xf numFmtId="165" fontId="5" fillId="0" borderId="4" xfId="1" applyNumberFormat="1" applyFont="1" applyBorder="1" applyAlignment="1" applyProtection="1">
      <alignment horizontal="left" vertical="top"/>
    </xf>
    <xf numFmtId="0" fontId="12" fillId="0" borderId="21" xfId="0" applyFont="1" applyBorder="1" applyAlignment="1">
      <alignment vertical="center" wrapText="1"/>
    </xf>
    <xf numFmtId="0" fontId="1" fillId="0" borderId="0" xfId="0" applyFont="1"/>
    <xf numFmtId="165" fontId="7" fillId="0" borderId="12" xfId="1" applyNumberFormat="1" applyFont="1" applyFill="1" applyBorder="1" applyAlignment="1" applyProtection="1">
      <alignment horizontal="center" vertical="top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43" fontId="1" fillId="0" borderId="23" xfId="1" applyFont="1" applyBorder="1" applyAlignment="1" applyProtection="1">
      <alignment vertical="top"/>
      <protection locked="0"/>
    </xf>
    <xf numFmtId="0" fontId="21" fillId="0" borderId="0" xfId="0" applyFont="1" applyProtection="1">
      <protection locked="0"/>
    </xf>
    <xf numFmtId="165" fontId="21" fillId="0" borderId="0" xfId="1" applyNumberFormat="1" applyFont="1" applyAlignment="1" applyProtection="1">
      <protection locked="0"/>
    </xf>
    <xf numFmtId="0" fontId="21" fillId="0" borderId="0" xfId="0" applyFont="1" applyAlignment="1" applyProtection="1">
      <alignment wrapText="1"/>
      <protection locked="0"/>
    </xf>
    <xf numFmtId="0" fontId="21" fillId="0" borderId="0" xfId="0" applyFont="1" applyAlignment="1" applyProtection="1">
      <alignment horizontal="center"/>
      <protection locked="0"/>
    </xf>
    <xf numFmtId="165" fontId="21" fillId="0" borderId="0" xfId="1" applyNumberFormat="1" applyFont="1" applyProtection="1">
      <protection locked="0"/>
    </xf>
    <xf numFmtId="0" fontId="24" fillId="0" borderId="0" xfId="0" applyFont="1" applyProtection="1">
      <protection locked="0"/>
    </xf>
    <xf numFmtId="0" fontId="21" fillId="0" borderId="0" xfId="0" applyFont="1" applyAlignment="1" applyProtection="1">
      <alignment vertical="center" wrapText="1"/>
      <protection locked="0"/>
    </xf>
    <xf numFmtId="0" fontId="21" fillId="0" borderId="0" xfId="0" applyFont="1" applyAlignment="1" applyProtection="1">
      <alignment vertical="center"/>
      <protection locked="0"/>
    </xf>
    <xf numFmtId="165" fontId="21" fillId="0" borderId="5" xfId="1" applyNumberFormat="1" applyFont="1" applyBorder="1" applyAlignment="1" applyProtection="1">
      <alignment horizontal="center" vertical="top"/>
      <protection locked="0"/>
    </xf>
    <xf numFmtId="165" fontId="21" fillId="0" borderId="29" xfId="1" applyNumberFormat="1" applyFont="1" applyBorder="1" applyAlignment="1" applyProtection="1">
      <alignment horizontal="center" vertical="top"/>
      <protection locked="0"/>
    </xf>
    <xf numFmtId="165" fontId="21" fillId="0" borderId="4" xfId="1" applyNumberFormat="1" applyFont="1" applyBorder="1" applyAlignment="1" applyProtection="1">
      <alignment horizontal="center" vertical="top"/>
      <protection locked="0"/>
    </xf>
    <xf numFmtId="164" fontId="24" fillId="0" borderId="0" xfId="0" applyNumberFormat="1" applyFont="1" applyAlignment="1" applyProtection="1">
      <alignment horizontal="left" vertical="top"/>
      <protection locked="0"/>
    </xf>
    <xf numFmtId="0" fontId="24" fillId="0" borderId="0" xfId="0" applyFont="1" applyAlignment="1" applyProtection="1">
      <alignment horizontal="center" vertical="top"/>
      <protection locked="0"/>
    </xf>
    <xf numFmtId="165" fontId="24" fillId="0" borderId="0" xfId="1" applyNumberFormat="1" applyFont="1" applyBorder="1" applyAlignment="1" applyProtection="1">
      <alignment horizontal="center" vertical="top"/>
      <protection locked="0"/>
    </xf>
    <xf numFmtId="0" fontId="21" fillId="0" borderId="32" xfId="0" applyFont="1" applyBorder="1" applyProtection="1">
      <protection locked="0"/>
    </xf>
    <xf numFmtId="0" fontId="21" fillId="0" borderId="33" xfId="0" applyFont="1" applyBorder="1" applyProtection="1">
      <protection locked="0"/>
    </xf>
    <xf numFmtId="165" fontId="21" fillId="0" borderId="0" xfId="1" applyNumberFormat="1" applyFont="1" applyAlignment="1" applyProtection="1"/>
    <xf numFmtId="0" fontId="30" fillId="0" borderId="2" xfId="0" applyFont="1" applyBorder="1" applyProtection="1">
      <protection locked="0"/>
    </xf>
    <xf numFmtId="43" fontId="21" fillId="0" borderId="31" xfId="1" applyFont="1" applyBorder="1" applyAlignment="1" applyProtection="1">
      <alignment vertical="top"/>
    </xf>
    <xf numFmtId="43" fontId="21" fillId="0" borderId="33" xfId="1" applyFont="1" applyBorder="1" applyAlignment="1" applyProtection="1">
      <alignment horizontal="right" vertical="top"/>
      <protection locked="0"/>
    </xf>
    <xf numFmtId="165" fontId="21" fillId="0" borderId="30" xfId="1" applyNumberFormat="1" applyFont="1" applyBorder="1" applyAlignment="1" applyProtection="1">
      <alignment vertical="top"/>
      <protection locked="0"/>
    </xf>
    <xf numFmtId="165" fontId="21" fillId="0" borderId="4" xfId="1" applyNumberFormat="1" applyFont="1" applyBorder="1" applyAlignment="1" applyProtection="1">
      <alignment vertical="top"/>
      <protection locked="0"/>
    </xf>
    <xf numFmtId="0" fontId="30" fillId="0" borderId="2" xfId="0" applyFont="1" applyBorder="1" applyAlignment="1" applyProtection="1">
      <alignment wrapText="1"/>
      <protection locked="0"/>
    </xf>
    <xf numFmtId="43" fontId="21" fillId="0" borderId="22" xfId="1" applyFont="1" applyBorder="1" applyAlignment="1" applyProtection="1">
      <alignment vertical="top"/>
    </xf>
    <xf numFmtId="43" fontId="21" fillId="0" borderId="33" xfId="1" applyFont="1" applyBorder="1" applyAlignment="1" applyProtection="1">
      <alignment vertical="top"/>
      <protection locked="0"/>
    </xf>
    <xf numFmtId="165" fontId="21" fillId="0" borderId="23" xfId="1" applyNumberFormat="1" applyFont="1" applyBorder="1" applyAlignment="1" applyProtection="1">
      <alignment vertical="top"/>
      <protection locked="0"/>
    </xf>
    <xf numFmtId="165" fontId="21" fillId="0" borderId="5" xfId="1" applyNumberFormat="1" applyFont="1" applyBorder="1" applyAlignment="1" applyProtection="1">
      <alignment vertical="top"/>
      <protection locked="0"/>
    </xf>
    <xf numFmtId="43" fontId="21" fillId="0" borderId="22" xfId="1" applyFont="1" applyBorder="1" applyAlignment="1" applyProtection="1">
      <alignment vertical="top"/>
      <protection locked="0"/>
    </xf>
    <xf numFmtId="43" fontId="21" fillId="0" borderId="23" xfId="1" applyFont="1" applyBorder="1" applyAlignment="1" applyProtection="1">
      <alignment vertical="top"/>
      <protection locked="0"/>
    </xf>
    <xf numFmtId="43" fontId="21" fillId="0" borderId="23" xfId="1" applyFont="1" applyBorder="1" applyAlignment="1" applyProtection="1">
      <alignment horizontal="right" vertical="top"/>
    </xf>
    <xf numFmtId="0" fontId="21" fillId="0" borderId="23" xfId="0" applyFont="1" applyBorder="1" applyProtection="1">
      <protection locked="0"/>
    </xf>
    <xf numFmtId="43" fontId="21" fillId="0" borderId="22" xfId="1" applyFont="1" applyBorder="1" applyAlignment="1" applyProtection="1">
      <alignment horizontal="right" vertical="top"/>
    </xf>
    <xf numFmtId="0" fontId="24" fillId="0" borderId="0" xfId="0" applyFont="1" applyAlignment="1" applyProtection="1">
      <alignment horizontal="right" vertical="top"/>
      <protection locked="0"/>
    </xf>
    <xf numFmtId="165" fontId="24" fillId="0" borderId="0" xfId="1" applyNumberFormat="1" applyFont="1" applyFill="1" applyBorder="1" applyAlignment="1" applyProtection="1">
      <alignment vertical="top"/>
      <protection locked="0"/>
    </xf>
    <xf numFmtId="165" fontId="24" fillId="0" borderId="0" xfId="1" applyNumberFormat="1" applyFont="1" applyFill="1" applyBorder="1" applyAlignment="1" applyProtection="1">
      <alignment horizontal="center" vertical="top"/>
      <protection locked="0"/>
    </xf>
    <xf numFmtId="43" fontId="31" fillId="3" borderId="11" xfId="1" applyFont="1" applyFill="1" applyBorder="1" applyAlignment="1" applyProtection="1">
      <alignment vertical="top"/>
    </xf>
    <xf numFmtId="43" fontId="31" fillId="3" borderId="18" xfId="1" applyFont="1" applyFill="1" applyBorder="1" applyAlignment="1" applyProtection="1">
      <alignment vertical="top"/>
    </xf>
    <xf numFmtId="43" fontId="21" fillId="0" borderId="32" xfId="1" applyFont="1" applyBorder="1" applyAlignment="1" applyProtection="1">
      <alignment vertical="top"/>
    </xf>
    <xf numFmtId="165" fontId="21" fillId="0" borderId="7" xfId="1" applyNumberFormat="1" applyFont="1" applyBorder="1" applyAlignment="1" applyProtection="1">
      <alignment horizontal="center" vertical="top"/>
      <protection locked="0"/>
    </xf>
    <xf numFmtId="43" fontId="21" fillId="0" borderId="0" xfId="1" applyFont="1" applyBorder="1" applyAlignment="1" applyProtection="1">
      <alignment vertical="top"/>
    </xf>
    <xf numFmtId="43" fontId="21" fillId="0" borderId="32" xfId="1" applyFont="1" applyBorder="1" applyAlignment="1" applyProtection="1">
      <alignment horizontal="right" vertical="top"/>
      <protection locked="0"/>
    </xf>
    <xf numFmtId="43" fontId="21" fillId="0" borderId="33" xfId="1" applyFont="1" applyBorder="1" applyAlignment="1" applyProtection="1">
      <alignment horizontal="right" vertical="top"/>
    </xf>
    <xf numFmtId="43" fontId="21" fillId="0" borderId="33" xfId="1" applyFont="1" applyBorder="1" applyAlignment="1" applyProtection="1">
      <alignment vertical="top"/>
    </xf>
    <xf numFmtId="165" fontId="21" fillId="0" borderId="29" xfId="1" applyNumberFormat="1" applyFont="1" applyBorder="1" applyAlignment="1" applyProtection="1">
      <alignment vertical="top"/>
      <protection locked="0"/>
    </xf>
    <xf numFmtId="164" fontId="31" fillId="2" borderId="21" xfId="0" applyNumberFormat="1" applyFont="1" applyFill="1" applyBorder="1" applyAlignment="1" applyProtection="1">
      <alignment horizontal="left" vertical="top"/>
      <protection locked="0"/>
    </xf>
    <xf numFmtId="0" fontId="31" fillId="2" borderId="21" xfId="0" applyFont="1" applyFill="1" applyBorder="1" applyAlignment="1" applyProtection="1">
      <alignment vertical="top"/>
      <protection locked="0"/>
    </xf>
    <xf numFmtId="165" fontId="31" fillId="2" borderId="20" xfId="1" applyNumberFormat="1" applyFont="1" applyFill="1" applyBorder="1" applyAlignment="1" applyProtection="1">
      <alignment vertical="top"/>
      <protection locked="0"/>
    </xf>
    <xf numFmtId="165" fontId="31" fillId="2" borderId="21" xfId="1" applyNumberFormat="1" applyFont="1" applyFill="1" applyBorder="1" applyAlignment="1" applyProtection="1">
      <alignment vertical="top"/>
      <protection locked="0"/>
    </xf>
    <xf numFmtId="165" fontId="31" fillId="2" borderId="21" xfId="1" applyNumberFormat="1" applyFont="1" applyFill="1" applyBorder="1" applyAlignment="1" applyProtection="1">
      <alignment horizontal="center" vertical="top"/>
      <protection locked="0"/>
    </xf>
    <xf numFmtId="0" fontId="21" fillId="0" borderId="25" xfId="0" applyFont="1" applyBorder="1" applyAlignment="1" applyProtection="1">
      <alignment vertical="top"/>
      <protection locked="0"/>
    </xf>
    <xf numFmtId="165" fontId="21" fillId="0" borderId="25" xfId="1" applyNumberFormat="1" applyFont="1" applyBorder="1" applyAlignment="1" applyProtection="1">
      <alignment vertical="top"/>
      <protection locked="0"/>
    </xf>
    <xf numFmtId="165" fontId="21" fillId="0" borderId="25" xfId="1" applyNumberFormat="1" applyFont="1" applyBorder="1" applyAlignment="1" applyProtection="1">
      <alignment horizontal="center" vertical="top"/>
      <protection locked="0"/>
    </xf>
    <xf numFmtId="0" fontId="21" fillId="0" borderId="0" xfId="0" applyFont="1" applyAlignment="1" applyProtection="1">
      <alignment vertical="top"/>
      <protection locked="0"/>
    </xf>
    <xf numFmtId="165" fontId="21" fillId="0" borderId="0" xfId="1" applyNumberFormat="1" applyFont="1" applyBorder="1" applyAlignment="1" applyProtection="1">
      <alignment vertical="top"/>
      <protection locked="0"/>
    </xf>
    <xf numFmtId="165" fontId="21" fillId="0" borderId="0" xfId="1" applyNumberFormat="1" applyFont="1" applyBorder="1" applyAlignment="1" applyProtection="1">
      <alignment horizontal="center" vertical="top"/>
      <protection locked="0"/>
    </xf>
    <xf numFmtId="0" fontId="31" fillId="2" borderId="20" xfId="0" applyFont="1" applyFill="1" applyBorder="1" applyAlignment="1" applyProtection="1">
      <alignment vertical="center"/>
      <protection locked="0"/>
    </xf>
    <xf numFmtId="165" fontId="31" fillId="2" borderId="20" xfId="1" applyNumberFormat="1" applyFont="1" applyFill="1" applyBorder="1" applyAlignment="1" applyProtection="1">
      <alignment vertical="center"/>
      <protection locked="0"/>
    </xf>
    <xf numFmtId="165" fontId="31" fillId="2" borderId="20" xfId="1" applyNumberFormat="1" applyFont="1" applyFill="1" applyBorder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vertical="top"/>
      <protection locked="0"/>
    </xf>
    <xf numFmtId="0" fontId="30" fillId="0" borderId="0" xfId="0" applyFont="1" applyAlignment="1" applyProtection="1">
      <alignment wrapText="1"/>
      <protection locked="0"/>
    </xf>
    <xf numFmtId="165" fontId="21" fillId="0" borderId="25" xfId="1" applyNumberFormat="1" applyFont="1" applyBorder="1" applyAlignment="1" applyProtection="1"/>
    <xf numFmtId="165" fontId="21" fillId="0" borderId="26" xfId="1" applyNumberFormat="1" applyFont="1" applyBorder="1" applyAlignment="1" applyProtection="1"/>
    <xf numFmtId="165" fontId="21" fillId="0" borderId="0" xfId="1" applyNumberFormat="1" applyFont="1" applyBorder="1" applyAlignment="1" applyProtection="1"/>
    <xf numFmtId="165" fontId="21" fillId="0" borderId="13" xfId="1" applyNumberFormat="1" applyFont="1" applyBorder="1" applyAlignment="1" applyProtection="1"/>
    <xf numFmtId="165" fontId="21" fillId="0" borderId="21" xfId="1" applyNumberFormat="1" applyFont="1" applyFill="1" applyBorder="1" applyAlignment="1" applyProtection="1"/>
    <xf numFmtId="165" fontId="21" fillId="0" borderId="28" xfId="1" applyNumberFormat="1" applyFont="1" applyBorder="1" applyAlignment="1" applyProtection="1"/>
    <xf numFmtId="165" fontId="21" fillId="0" borderId="0" xfId="1" applyNumberFormat="1" applyFont="1" applyAlignment="1" applyProtection="1">
      <alignment horizontal="center"/>
      <protection locked="0"/>
    </xf>
    <xf numFmtId="0" fontId="30" fillId="0" borderId="0" xfId="0" applyFont="1" applyAlignment="1" applyProtection="1">
      <alignment vertical="center" wrapText="1"/>
      <protection locked="0"/>
    </xf>
    <xf numFmtId="0" fontId="6" fillId="0" borderId="0" xfId="0" applyNumberFormat="1" applyFont="1" applyAlignment="1">
      <alignment horizontal="left"/>
    </xf>
    <xf numFmtId="0" fontId="5" fillId="0" borderId="16" xfId="0" applyFont="1" applyBorder="1" applyAlignment="1" applyProtection="1">
      <alignment wrapText="1"/>
      <protection locked="0"/>
    </xf>
    <xf numFmtId="0" fontId="7" fillId="2" borderId="28" xfId="0" applyFont="1" applyFill="1" applyBorder="1" applyProtection="1">
      <protection locked="0"/>
    </xf>
    <xf numFmtId="0" fontId="5" fillId="0" borderId="0" xfId="0" applyFont="1" applyBorder="1" applyAlignment="1">
      <alignment wrapText="1"/>
    </xf>
    <xf numFmtId="0" fontId="5" fillId="0" borderId="0" xfId="0" applyFont="1" applyBorder="1" applyAlignment="1" applyProtection="1">
      <alignment wrapText="1"/>
      <protection locked="0"/>
    </xf>
    <xf numFmtId="165" fontId="17" fillId="0" borderId="0" xfId="1" applyNumberFormat="1" applyFont="1" applyFill="1" applyBorder="1" applyAlignment="1" applyProtection="1">
      <alignment horizontal="left" vertical="center"/>
    </xf>
    <xf numFmtId="0" fontId="5" fillId="0" borderId="0" xfId="0" applyFont="1" applyAlignment="1">
      <alignment horizontal="left"/>
    </xf>
    <xf numFmtId="0" fontId="21" fillId="0" borderId="0" xfId="0" applyFont="1" applyBorder="1" applyProtection="1">
      <protection locked="0"/>
    </xf>
    <xf numFmtId="0" fontId="21" fillId="0" borderId="0" xfId="0" quotePrefix="1" applyFont="1" applyBorder="1" applyAlignment="1" applyProtection="1">
      <alignment horizontal="right"/>
      <protection locked="0"/>
    </xf>
    <xf numFmtId="0" fontId="21" fillId="0" borderId="16" xfId="0" applyFont="1" applyBorder="1" applyAlignment="1" applyProtection="1">
      <alignment wrapText="1"/>
      <protection locked="0"/>
    </xf>
    <xf numFmtId="0" fontId="35" fillId="0" borderId="0" xfId="0" quotePrefix="1" applyFont="1" applyAlignment="1">
      <alignment horizontal="left" vertical="top" wrapText="1"/>
    </xf>
    <xf numFmtId="43" fontId="36" fillId="0" borderId="33" xfId="1" applyFont="1" applyBorder="1" applyAlignment="1" applyProtection="1">
      <alignment vertical="top"/>
      <protection locked="0"/>
    </xf>
    <xf numFmtId="43" fontId="27" fillId="0" borderId="22" xfId="1" applyFont="1" applyBorder="1" applyAlignment="1" applyProtection="1">
      <alignment vertical="top"/>
    </xf>
    <xf numFmtId="43" fontId="1" fillId="6" borderId="33" xfId="1" applyFont="1" applyFill="1" applyBorder="1" applyAlignment="1" applyProtection="1">
      <alignment horizontal="right" vertical="top"/>
      <protection locked="0"/>
    </xf>
    <xf numFmtId="0" fontId="1" fillId="0" borderId="0" xfId="0" applyFont="1" applyAlignment="1">
      <alignment wrapText="1"/>
    </xf>
    <xf numFmtId="0" fontId="27" fillId="0" borderId="0" xfId="0" applyFont="1" applyAlignment="1" applyProtection="1">
      <alignment horizontal="left" vertical="top" wrapText="1"/>
      <protection locked="0"/>
    </xf>
    <xf numFmtId="43" fontId="1" fillId="0" borderId="32" xfId="1" applyFont="1" applyBorder="1" applyAlignment="1" applyProtection="1">
      <alignment vertical="top"/>
      <protection locked="0"/>
    </xf>
    <xf numFmtId="0" fontId="23" fillId="0" borderId="0" xfId="0" applyFont="1" applyProtection="1">
      <protection locked="0"/>
    </xf>
    <xf numFmtId="14" fontId="21" fillId="0" borderId="0" xfId="0" applyNumberFormat="1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1" fillId="7" borderId="0" xfId="0" applyNumberFormat="1" applyFont="1" applyFill="1" applyAlignment="1" applyProtection="1">
      <alignment horizontal="left"/>
      <protection locked="0"/>
    </xf>
    <xf numFmtId="0" fontId="21" fillId="0" borderId="0" xfId="0" applyFont="1" applyAlignment="1" applyProtection="1">
      <alignment horizontal="right"/>
      <protection locked="0"/>
    </xf>
    <xf numFmtId="14" fontId="21" fillId="7" borderId="0" xfId="1" applyNumberFormat="1" applyFont="1" applyFill="1" applyAlignment="1" applyProtection="1">
      <alignment horizontal="left"/>
      <protection locked="0"/>
    </xf>
    <xf numFmtId="0" fontId="21" fillId="7" borderId="0" xfId="0" applyFont="1" applyFill="1" applyAlignment="1" applyProtection="1">
      <alignment horizontal="left"/>
      <protection locked="0"/>
    </xf>
    <xf numFmtId="14" fontId="21" fillId="7" borderId="0" xfId="0" applyNumberFormat="1" applyFont="1" applyFill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14" fontId="21" fillId="7" borderId="0" xfId="0" applyNumberFormat="1" applyFont="1" applyFill="1" applyAlignment="1" applyProtection="1">
      <alignment horizontal="left"/>
      <protection locked="0"/>
    </xf>
    <xf numFmtId="14" fontId="21" fillId="0" borderId="0" xfId="0" applyNumberFormat="1" applyFont="1" applyProtection="1">
      <protection locked="0"/>
    </xf>
    <xf numFmtId="14" fontId="21" fillId="0" borderId="0" xfId="1" applyNumberFormat="1" applyFont="1" applyAlignment="1" applyProtection="1">
      <alignment horizontal="left"/>
      <protection locked="0"/>
    </xf>
    <xf numFmtId="165" fontId="21" fillId="0" borderId="0" xfId="1" applyNumberFormat="1" applyFont="1" applyAlignment="1" applyProtection="1">
      <alignment horizontal="left"/>
      <protection locked="0"/>
    </xf>
    <xf numFmtId="165" fontId="21" fillId="2" borderId="4" xfId="1" applyNumberFormat="1" applyFont="1" applyFill="1" applyBorder="1" applyAlignment="1" applyProtection="1">
      <alignment horizontal="center" vertical="top"/>
      <protection locked="0"/>
    </xf>
    <xf numFmtId="165" fontId="21" fillId="0" borderId="4" xfId="1" applyNumberFormat="1" applyFont="1" applyBorder="1" applyAlignment="1" applyProtection="1">
      <alignment horizontal="left" vertical="top"/>
      <protection locked="0"/>
    </xf>
    <xf numFmtId="43" fontId="28" fillId="2" borderId="22" xfId="1" applyFont="1" applyFill="1" applyBorder="1" applyAlignment="1" applyProtection="1">
      <alignment vertical="top"/>
      <protection locked="0"/>
    </xf>
    <xf numFmtId="43" fontId="21" fillId="2" borderId="23" xfId="1" applyFont="1" applyFill="1" applyBorder="1" applyAlignment="1" applyProtection="1">
      <alignment vertical="top"/>
      <protection locked="0"/>
    </xf>
    <xf numFmtId="165" fontId="21" fillId="2" borderId="5" xfId="1" applyNumberFormat="1" applyFont="1" applyFill="1" applyBorder="1" applyAlignment="1" applyProtection="1">
      <alignment vertical="top"/>
      <protection locked="0"/>
    </xf>
    <xf numFmtId="165" fontId="21" fillId="2" borderId="5" xfId="1" applyNumberFormat="1" applyFont="1" applyFill="1" applyBorder="1" applyAlignment="1" applyProtection="1">
      <alignment horizontal="center" vertical="top"/>
      <protection locked="0"/>
    </xf>
    <xf numFmtId="43" fontId="36" fillId="0" borderId="22" xfId="1" applyFont="1" applyBorder="1" applyAlignment="1" applyProtection="1">
      <alignment vertical="top"/>
      <protection locked="0"/>
    </xf>
    <xf numFmtId="165" fontId="21" fillId="0" borderId="5" xfId="1" applyNumberFormat="1" applyFont="1" applyBorder="1" applyAlignment="1" applyProtection="1">
      <alignment horizontal="left" vertical="top"/>
      <protection locked="0"/>
    </xf>
    <xf numFmtId="165" fontId="21" fillId="2" borderId="22" xfId="1" applyNumberFormat="1" applyFont="1" applyFill="1" applyBorder="1" applyAlignment="1" applyProtection="1">
      <alignment horizontal="center" vertical="top"/>
      <protection locked="0"/>
    </xf>
    <xf numFmtId="0" fontId="21" fillId="0" borderId="0" xfId="0" applyFont="1" applyBorder="1" applyAlignment="1" applyProtection="1">
      <alignment wrapText="1"/>
      <protection locked="0"/>
    </xf>
    <xf numFmtId="165" fontId="21" fillId="0" borderId="6" xfId="1" applyNumberFormat="1" applyFont="1" applyBorder="1" applyAlignment="1" applyProtection="1">
      <alignment horizontal="left" vertical="top"/>
      <protection locked="0"/>
    </xf>
    <xf numFmtId="165" fontId="31" fillId="2" borderId="28" xfId="1" applyNumberFormat="1" applyFont="1" applyFill="1" applyBorder="1" applyAlignment="1" applyProtection="1">
      <alignment horizontal="center" vertical="top"/>
      <protection locked="0"/>
    </xf>
    <xf numFmtId="0" fontId="31" fillId="3" borderId="18" xfId="0" applyFont="1" applyFill="1" applyBorder="1" applyAlignment="1" applyProtection="1">
      <alignment vertical="top"/>
      <protection locked="0"/>
    </xf>
    <xf numFmtId="165" fontId="31" fillId="3" borderId="18" xfId="1" applyNumberFormat="1" applyFont="1" applyFill="1" applyBorder="1" applyAlignment="1" applyProtection="1">
      <alignment vertical="top"/>
      <protection locked="0"/>
    </xf>
    <xf numFmtId="165" fontId="31" fillId="3" borderId="3" xfId="1" applyNumberFormat="1" applyFont="1" applyFill="1" applyBorder="1" applyAlignment="1" applyProtection="1">
      <alignment vertical="top"/>
      <protection locked="0"/>
    </xf>
    <xf numFmtId="165" fontId="31" fillId="3" borderId="3" xfId="1" applyNumberFormat="1" applyFont="1" applyFill="1" applyBorder="1" applyAlignment="1" applyProtection="1">
      <alignment horizontal="center" vertical="top"/>
      <protection locked="0"/>
    </xf>
    <xf numFmtId="165" fontId="31" fillId="3" borderId="12" xfId="1" applyNumberFormat="1" applyFont="1" applyFill="1" applyBorder="1" applyAlignment="1" applyProtection="1">
      <alignment horizontal="center" vertical="top" wrapText="1"/>
      <protection locked="0"/>
    </xf>
    <xf numFmtId="0" fontId="29" fillId="0" borderId="0" xfId="0" applyFont="1" applyAlignment="1" applyProtection="1">
      <alignment wrapText="1"/>
      <protection locked="0"/>
    </xf>
    <xf numFmtId="0" fontId="31" fillId="2" borderId="3" xfId="0" applyFont="1" applyFill="1" applyBorder="1" applyAlignment="1" applyProtection="1">
      <alignment wrapText="1"/>
      <protection locked="0"/>
    </xf>
    <xf numFmtId="165" fontId="32" fillId="0" borderId="9" xfId="1" applyNumberFormat="1" applyFont="1" applyBorder="1" applyAlignment="1" applyProtection="1">
      <alignment horizontal="left" vertical="center" wrapText="1"/>
      <protection locked="0"/>
    </xf>
    <xf numFmtId="43" fontId="21" fillId="0" borderId="33" xfId="1" quotePrefix="1" applyFont="1" applyBorder="1" applyAlignment="1" applyProtection="1">
      <alignment horizontal="right" vertical="top"/>
      <protection locked="0"/>
    </xf>
    <xf numFmtId="0" fontId="31" fillId="2" borderId="21" xfId="0" applyFont="1" applyFill="1" applyBorder="1" applyAlignment="1" applyProtection="1">
      <alignment horizontal="right" vertical="top"/>
      <protection locked="0"/>
    </xf>
    <xf numFmtId="165" fontId="31" fillId="2" borderId="20" xfId="1" applyNumberFormat="1" applyFont="1" applyFill="1" applyBorder="1" applyAlignment="1" applyProtection="1">
      <alignment horizontal="center" vertical="top"/>
      <protection locked="0"/>
    </xf>
    <xf numFmtId="165" fontId="31" fillId="2" borderId="14" xfId="1" applyNumberFormat="1" applyFont="1" applyFill="1" applyBorder="1" applyAlignment="1" applyProtection="1">
      <alignment horizontal="center" vertical="top"/>
      <protection locked="0"/>
    </xf>
    <xf numFmtId="165" fontId="24" fillId="0" borderId="12" xfId="1" applyNumberFormat="1" applyFont="1" applyFill="1" applyBorder="1" applyAlignment="1" applyProtection="1">
      <alignment horizontal="center" vertical="top"/>
      <protection locked="0"/>
    </xf>
    <xf numFmtId="43" fontId="29" fillId="3" borderId="18" xfId="1" applyFont="1" applyFill="1" applyBorder="1" applyAlignment="1" applyProtection="1">
      <alignment horizontal="right" vertical="top"/>
      <protection locked="0"/>
    </xf>
    <xf numFmtId="165" fontId="29" fillId="3" borderId="18" xfId="1" applyNumberFormat="1" applyFont="1" applyFill="1" applyBorder="1" applyAlignment="1" applyProtection="1">
      <alignment vertical="top"/>
      <protection locked="0"/>
    </xf>
    <xf numFmtId="165" fontId="31" fillId="3" borderId="12" xfId="1" applyNumberFormat="1" applyFont="1" applyFill="1" applyBorder="1" applyAlignment="1" applyProtection="1">
      <alignment horizontal="center" vertical="top"/>
      <protection locked="0"/>
    </xf>
    <xf numFmtId="0" fontId="29" fillId="0" borderId="0" xfId="0" applyFont="1" applyProtection="1">
      <protection locked="0"/>
    </xf>
    <xf numFmtId="0" fontId="31" fillId="2" borderId="3" xfId="0" applyFont="1" applyFill="1" applyBorder="1" applyProtection="1">
      <protection locked="0"/>
    </xf>
    <xf numFmtId="43" fontId="24" fillId="0" borderId="33" xfId="1" applyFont="1" applyBorder="1" applyAlignment="1" applyProtection="1">
      <alignment horizontal="right" vertical="top"/>
      <protection locked="0"/>
    </xf>
    <xf numFmtId="165" fontId="21" fillId="2" borderId="29" xfId="1" applyNumberFormat="1" applyFont="1" applyFill="1" applyBorder="1" applyAlignment="1" applyProtection="1">
      <alignment horizontal="center" vertical="top"/>
      <protection locked="0"/>
    </xf>
    <xf numFmtId="165" fontId="21" fillId="2" borderId="26" xfId="1" applyNumberFormat="1" applyFont="1" applyFill="1" applyBorder="1" applyAlignment="1" applyProtection="1">
      <alignment horizontal="center" vertical="top"/>
      <protection locked="0"/>
    </xf>
    <xf numFmtId="165" fontId="21" fillId="2" borderId="30" xfId="1" applyNumberFormat="1" applyFont="1" applyFill="1" applyBorder="1" applyAlignment="1" applyProtection="1">
      <alignment horizontal="center" vertical="top"/>
      <protection locked="0"/>
    </xf>
    <xf numFmtId="165" fontId="31" fillId="2" borderId="14" xfId="1" applyNumberFormat="1" applyFont="1" applyFill="1" applyBorder="1" applyAlignment="1" applyProtection="1">
      <alignment horizontal="center" vertical="center"/>
      <protection locked="0"/>
    </xf>
    <xf numFmtId="165" fontId="31" fillId="2" borderId="14" xfId="1" applyNumberFormat="1" applyFont="1" applyFill="1" applyBorder="1" applyAlignment="1" applyProtection="1">
      <alignment vertical="top"/>
      <protection locked="0"/>
    </xf>
    <xf numFmtId="0" fontId="24" fillId="2" borderId="18" xfId="0" applyFont="1" applyFill="1" applyBorder="1" applyAlignment="1" applyProtection="1">
      <alignment horizontal="left"/>
      <protection locked="0"/>
    </xf>
    <xf numFmtId="0" fontId="24" fillId="2" borderId="12" xfId="0" applyFont="1" applyFill="1" applyBorder="1" applyAlignment="1" applyProtection="1">
      <alignment horizontal="left"/>
      <protection locked="0"/>
    </xf>
    <xf numFmtId="165" fontId="21" fillId="0" borderId="0" xfId="1" applyNumberFormat="1" applyFont="1" applyBorder="1" applyAlignment="1" applyProtection="1">
      <protection locked="0"/>
    </xf>
    <xf numFmtId="165" fontId="21" fillId="0" borderId="0" xfId="1" applyNumberFormat="1" applyFont="1" applyFill="1" applyBorder="1" applyAlignment="1" applyProtection="1">
      <protection locked="0"/>
    </xf>
    <xf numFmtId="0" fontId="21" fillId="0" borderId="0" xfId="0" applyFont="1" applyProtection="1"/>
    <xf numFmtId="0" fontId="21" fillId="0" borderId="0" xfId="0" applyFont="1" applyAlignment="1" applyProtection="1">
      <alignment horizontal="center"/>
    </xf>
    <xf numFmtId="0" fontId="21" fillId="0" borderId="0" xfId="0" applyFont="1" applyAlignment="1" applyProtection="1">
      <alignment wrapText="1"/>
    </xf>
    <xf numFmtId="0" fontId="22" fillId="0" borderId="0" xfId="0" applyFont="1" applyProtection="1"/>
    <xf numFmtId="0" fontId="23" fillId="0" borderId="0" xfId="0" applyFont="1" applyProtection="1"/>
    <xf numFmtId="0" fontId="23" fillId="0" borderId="0" xfId="0" applyFont="1" applyAlignment="1" applyProtection="1">
      <alignment horizontal="left"/>
    </xf>
    <xf numFmtId="14" fontId="23" fillId="0" borderId="0" xfId="0" applyNumberFormat="1" applyFont="1" applyAlignment="1" applyProtection="1">
      <alignment horizontal="left"/>
    </xf>
    <xf numFmtId="0" fontId="34" fillId="0" borderId="0" xfId="0" applyFont="1" applyAlignment="1" applyProtection="1">
      <alignment horizontal="left"/>
    </xf>
    <xf numFmtId="14" fontId="21" fillId="0" borderId="0" xfId="0" applyNumberFormat="1" applyFont="1" applyAlignment="1" applyProtection="1">
      <alignment horizontal="left"/>
    </xf>
    <xf numFmtId="0" fontId="24" fillId="0" borderId="0" xfId="0" applyFont="1" applyProtection="1"/>
    <xf numFmtId="0" fontId="34" fillId="0" borderId="0" xfId="0" applyFont="1" applyProtection="1"/>
    <xf numFmtId="0" fontId="21" fillId="0" borderId="0" xfId="0" applyFont="1" applyAlignment="1" applyProtection="1">
      <alignment horizontal="left"/>
    </xf>
    <xf numFmtId="0" fontId="21" fillId="0" borderId="1" xfId="0" applyFont="1" applyBorder="1" applyProtection="1"/>
    <xf numFmtId="0" fontId="25" fillId="4" borderId="11" xfId="0" applyFont="1" applyFill="1" applyBorder="1" applyAlignment="1" applyProtection="1">
      <alignment vertical="center" wrapText="1"/>
    </xf>
    <xf numFmtId="0" fontId="25" fillId="4" borderId="18" xfId="0" applyFont="1" applyFill="1" applyBorder="1" applyAlignment="1" applyProtection="1">
      <alignment vertical="center" wrapText="1"/>
    </xf>
    <xf numFmtId="43" fontId="36" fillId="0" borderId="33" xfId="1" applyFont="1" applyBorder="1" applyAlignment="1" applyProtection="1">
      <alignment vertical="top"/>
    </xf>
    <xf numFmtId="164" fontId="31" fillId="2" borderId="27" xfId="0" applyNumberFormat="1" applyFont="1" applyFill="1" applyBorder="1" applyAlignment="1" applyProtection="1">
      <alignment horizontal="left" vertical="top"/>
    </xf>
    <xf numFmtId="164" fontId="31" fillId="2" borderId="21" xfId="0" applyNumberFormat="1" applyFont="1" applyFill="1" applyBorder="1" applyAlignment="1" applyProtection="1">
      <alignment horizontal="left" vertical="top"/>
    </xf>
    <xf numFmtId="164" fontId="31" fillId="3" borderId="11" xfId="0" applyNumberFormat="1" applyFont="1" applyFill="1" applyBorder="1" applyAlignment="1" applyProtection="1">
      <alignment horizontal="left" vertical="top"/>
    </xf>
    <xf numFmtId="164" fontId="31" fillId="3" borderId="18" xfId="0" applyNumberFormat="1" applyFont="1" applyFill="1" applyBorder="1" applyAlignment="1" applyProtection="1">
      <alignment horizontal="left" vertical="top"/>
    </xf>
    <xf numFmtId="164" fontId="24" fillId="0" borderId="16" xfId="0" applyNumberFormat="1" applyFont="1" applyBorder="1" applyAlignment="1" applyProtection="1">
      <alignment horizontal="left" vertical="top"/>
    </xf>
    <xf numFmtId="164" fontId="24" fillId="0" borderId="0" xfId="0" applyNumberFormat="1" applyFont="1" applyAlignment="1" applyProtection="1">
      <alignment horizontal="left" vertical="top"/>
    </xf>
    <xf numFmtId="164" fontId="21" fillId="0" borderId="24" xfId="0" applyNumberFormat="1" applyFont="1" applyBorder="1" applyAlignment="1" applyProtection="1">
      <alignment horizontal="left"/>
    </xf>
    <xf numFmtId="164" fontId="21" fillId="0" borderId="25" xfId="0" applyNumberFormat="1" applyFont="1" applyBorder="1" applyAlignment="1" applyProtection="1">
      <alignment horizontal="left"/>
    </xf>
    <xf numFmtId="164" fontId="21" fillId="0" borderId="16" xfId="0" applyNumberFormat="1" applyFont="1" applyBorder="1" applyAlignment="1" applyProtection="1">
      <alignment horizontal="left"/>
    </xf>
    <xf numFmtId="164" fontId="21" fillId="0" borderId="0" xfId="0" applyNumberFormat="1" applyFont="1" applyAlignment="1" applyProtection="1">
      <alignment horizontal="left"/>
    </xf>
    <xf numFmtId="164" fontId="31" fillId="2" borderId="17" xfId="0" applyNumberFormat="1" applyFont="1" applyFill="1" applyBorder="1" applyAlignment="1" applyProtection="1">
      <alignment horizontal="left" vertical="center"/>
    </xf>
    <xf numFmtId="164" fontId="31" fillId="2" borderId="20" xfId="0" applyNumberFormat="1" applyFont="1" applyFill="1" applyBorder="1" applyAlignment="1" applyProtection="1">
      <alignment horizontal="left" vertical="center"/>
    </xf>
    <xf numFmtId="43" fontId="21" fillId="0" borderId="23" xfId="1" applyFont="1" applyBorder="1" applyAlignment="1" applyProtection="1">
      <alignment vertical="top"/>
    </xf>
    <xf numFmtId="43" fontId="21" fillId="0" borderId="22" xfId="1" applyFont="1" applyBorder="1" applyAlignment="1" applyProtection="1">
      <alignment horizontal="left" vertical="top"/>
    </xf>
    <xf numFmtId="43" fontId="21" fillId="0" borderId="5" xfId="1" applyFont="1" applyBorder="1" applyAlignment="1" applyProtection="1">
      <alignment vertical="top"/>
    </xf>
    <xf numFmtId="0" fontId="24" fillId="2" borderId="11" xfId="0" applyFont="1" applyFill="1" applyBorder="1" applyProtection="1"/>
    <xf numFmtId="0" fontId="21" fillId="2" borderId="18" xfId="0" applyFont="1" applyFill="1" applyBorder="1" applyProtection="1"/>
    <xf numFmtId="0" fontId="24" fillId="2" borderId="18" xfId="0" applyFont="1" applyFill="1" applyBorder="1" applyProtection="1"/>
    <xf numFmtId="0" fontId="24" fillId="2" borderId="12" xfId="0" applyFont="1" applyFill="1" applyBorder="1" applyProtection="1"/>
    <xf numFmtId="0" fontId="21" fillId="0" borderId="24" xfId="0" applyFont="1" applyBorder="1" applyProtection="1"/>
    <xf numFmtId="0" fontId="21" fillId="0" borderId="25" xfId="0" applyFont="1" applyBorder="1" applyProtection="1"/>
    <xf numFmtId="0" fontId="21" fillId="0" borderId="16" xfId="0" applyFont="1" applyBorder="1" applyProtection="1"/>
    <xf numFmtId="0" fontId="21" fillId="0" borderId="27" xfId="0" applyFont="1" applyBorder="1" applyProtection="1"/>
    <xf numFmtId="0" fontId="21" fillId="0" borderId="21" xfId="0" applyFont="1" applyBorder="1" applyProtection="1"/>
    <xf numFmtId="43" fontId="21" fillId="6" borderId="33" xfId="1" applyFont="1" applyFill="1" applyBorder="1" applyAlignment="1" applyProtection="1">
      <alignment horizontal="right" vertical="top"/>
      <protection locked="0"/>
    </xf>
    <xf numFmtId="0" fontId="25" fillId="4" borderId="12" xfId="0" applyFont="1" applyFill="1" applyBorder="1" applyAlignment="1" applyProtection="1">
      <alignment horizontal="center" vertical="center" wrapText="1"/>
    </xf>
    <xf numFmtId="0" fontId="25" fillId="4" borderId="3" xfId="0" applyFont="1" applyFill="1" applyBorder="1" applyAlignment="1" applyProtection="1">
      <alignment horizontal="center" vertical="center" wrapText="1"/>
    </xf>
    <xf numFmtId="0" fontId="29" fillId="0" borderId="21" xfId="0" applyFont="1" applyBorder="1" applyAlignment="1" applyProtection="1">
      <alignment vertical="center" wrapText="1"/>
    </xf>
    <xf numFmtId="0" fontId="25" fillId="4" borderId="3" xfId="0" applyFont="1" applyFill="1" applyBorder="1" applyAlignment="1" applyProtection="1">
      <alignment horizontal="left" vertical="center" wrapText="1"/>
    </xf>
    <xf numFmtId="0" fontId="25" fillId="4" borderId="11" xfId="0" applyFont="1" applyFill="1" applyBorder="1" applyAlignment="1" applyProtection="1">
      <alignment vertical="center"/>
    </xf>
    <xf numFmtId="0" fontId="25" fillId="4" borderId="12" xfId="0" applyFont="1" applyFill="1" applyBorder="1" applyAlignment="1" applyProtection="1">
      <alignment vertical="center"/>
    </xf>
    <xf numFmtId="0" fontId="21" fillId="0" borderId="0" xfId="0" applyFont="1" applyAlignment="1" applyProtection="1">
      <alignment vertical="center" wrapText="1"/>
    </xf>
    <xf numFmtId="0" fontId="14" fillId="5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24" fillId="0" borderId="0" xfId="0" applyFont="1" applyBorder="1" applyAlignment="1" applyProtection="1">
      <alignment horizontal="center"/>
      <protection locked="0"/>
    </xf>
    <xf numFmtId="0" fontId="24" fillId="2" borderId="11" xfId="0" applyFont="1" applyFill="1" applyBorder="1" applyAlignment="1" applyProtection="1">
      <alignment horizontal="left"/>
      <protection locked="0"/>
    </xf>
    <xf numFmtId="0" fontId="24" fillId="2" borderId="18" xfId="0" applyFont="1" applyFill="1" applyBorder="1" applyAlignment="1" applyProtection="1">
      <alignment horizontal="left"/>
      <protection locked="0"/>
    </xf>
    <xf numFmtId="164" fontId="26" fillId="4" borderId="8" xfId="0" applyNumberFormat="1" applyFont="1" applyFill="1" applyBorder="1" applyAlignment="1" applyProtection="1">
      <alignment horizontal="center" vertical="center" textRotation="90"/>
    </xf>
    <xf numFmtId="164" fontId="26" fillId="4" borderId="7" xfId="0" applyNumberFormat="1" applyFont="1" applyFill="1" applyBorder="1" applyAlignment="1" applyProtection="1">
      <alignment horizontal="center" vertical="center" textRotation="90"/>
    </xf>
    <xf numFmtId="164" fontId="26" fillId="4" borderId="10" xfId="0" applyNumberFormat="1" applyFont="1" applyFill="1" applyBorder="1" applyAlignment="1" applyProtection="1">
      <alignment horizontal="center" vertical="center" textRotation="90"/>
    </xf>
    <xf numFmtId="164" fontId="33" fillId="0" borderId="0" xfId="0" applyNumberFormat="1" applyFont="1" applyBorder="1" applyAlignment="1" applyProtection="1">
      <alignment horizontal="center" wrapText="1"/>
      <protection locked="0"/>
    </xf>
    <xf numFmtId="0" fontId="27" fillId="0" borderId="16" xfId="0" applyFont="1" applyBorder="1" applyAlignment="1" applyProtection="1">
      <alignment horizontal="left" vertical="top" wrapText="1"/>
      <protection locked="0"/>
    </xf>
    <xf numFmtId="0" fontId="27" fillId="0" borderId="0" xfId="0" applyFont="1" applyAlignment="1" applyProtection="1">
      <alignment horizontal="left" vertical="top" wrapText="1"/>
      <protection locked="0"/>
    </xf>
    <xf numFmtId="0" fontId="27" fillId="0" borderId="13" xfId="0" applyFont="1" applyBorder="1" applyAlignment="1" applyProtection="1">
      <alignment horizontal="left" vertical="top" wrapText="1"/>
      <protection locked="0"/>
    </xf>
    <xf numFmtId="0" fontId="27" fillId="0" borderId="27" xfId="0" applyFont="1" applyBorder="1" applyAlignment="1" applyProtection="1">
      <alignment horizontal="left" vertical="top" wrapText="1"/>
      <protection locked="0"/>
    </xf>
    <xf numFmtId="0" fontId="27" fillId="0" borderId="21" xfId="0" applyFont="1" applyBorder="1" applyAlignment="1" applyProtection="1">
      <alignment horizontal="left" vertical="top" wrapText="1"/>
      <protection locked="0"/>
    </xf>
    <xf numFmtId="0" fontId="27" fillId="0" borderId="28" xfId="0" applyFont="1" applyBorder="1" applyAlignment="1" applyProtection="1">
      <alignment horizontal="left" vertical="top" wrapText="1"/>
      <protection locked="0"/>
    </xf>
    <xf numFmtId="0" fontId="21" fillId="7" borderId="0" xfId="0" applyFont="1" applyFill="1" applyAlignment="1" applyProtection="1">
      <alignment horizontal="left"/>
      <protection locked="0"/>
    </xf>
    <xf numFmtId="165" fontId="21" fillId="0" borderId="29" xfId="1" applyNumberFormat="1" applyFont="1" applyBorder="1" applyAlignment="1" applyProtection="1">
      <alignment horizontal="left" vertical="center" wrapText="1"/>
      <protection locked="0"/>
    </xf>
    <xf numFmtId="165" fontId="21" fillId="0" borderId="4" xfId="1" applyNumberFormat="1" applyFont="1" applyBorder="1" applyAlignment="1" applyProtection="1">
      <alignment horizontal="left" vertical="center" wrapText="1"/>
      <protection locked="0"/>
    </xf>
    <xf numFmtId="165" fontId="21" fillId="0" borderId="29" xfId="1" applyNumberFormat="1" applyFont="1" applyBorder="1" applyAlignment="1" applyProtection="1">
      <alignment horizontal="left" vertical="center"/>
      <protection locked="0"/>
    </xf>
    <xf numFmtId="165" fontId="21" fillId="0" borderId="7" xfId="1" applyNumberFormat="1" applyFont="1" applyBorder="1" applyAlignment="1" applyProtection="1">
      <alignment horizontal="left" vertical="center"/>
      <protection locked="0"/>
    </xf>
    <xf numFmtId="165" fontId="21" fillId="0" borderId="4" xfId="1" applyNumberFormat="1" applyFont="1" applyBorder="1" applyAlignment="1" applyProtection="1">
      <alignment horizontal="left" vertical="center"/>
      <protection locked="0"/>
    </xf>
    <xf numFmtId="165" fontId="33" fillId="0" borderId="29" xfId="1" applyNumberFormat="1" applyFont="1" applyBorder="1" applyAlignment="1" applyProtection="1">
      <alignment horizontal="left" vertical="center" wrapText="1"/>
      <protection locked="0"/>
    </xf>
    <xf numFmtId="165" fontId="33" fillId="0" borderId="4" xfId="1" applyNumberFormat="1" applyFont="1" applyBorder="1" applyAlignment="1" applyProtection="1">
      <alignment horizontal="left" vertical="center" wrapText="1"/>
      <protection locked="0"/>
    </xf>
    <xf numFmtId="43" fontId="21" fillId="0" borderId="34" xfId="1" applyFont="1" applyBorder="1" applyAlignment="1" applyProtection="1">
      <alignment horizontal="left" vertical="top" wrapText="1"/>
    </xf>
    <xf numFmtId="43" fontId="21" fillId="0" borderId="19" xfId="1" applyFont="1" applyBorder="1" applyAlignment="1" applyProtection="1">
      <alignment horizontal="left" vertical="top" wrapText="1"/>
    </xf>
    <xf numFmtId="43" fontId="21" fillId="0" borderId="31" xfId="1" applyFont="1" applyBorder="1" applyAlignment="1" applyProtection="1">
      <alignment horizontal="left" vertical="top" wrapText="1"/>
    </xf>
    <xf numFmtId="43" fontId="21" fillId="0" borderId="32" xfId="1" applyFont="1" applyBorder="1" applyAlignment="1" applyProtection="1">
      <alignment horizontal="left" vertical="top" wrapText="1"/>
    </xf>
    <xf numFmtId="0" fontId="21" fillId="0" borderId="0" xfId="0" applyFont="1" applyAlignment="1" applyProtection="1">
      <alignment horizontal="left"/>
      <protection locked="0"/>
    </xf>
    <xf numFmtId="0" fontId="20" fillId="0" borderId="24" xfId="0" applyFont="1" applyBorder="1" applyAlignment="1" applyProtection="1">
      <alignment horizontal="left" vertical="top" wrapText="1"/>
      <protection locked="0"/>
    </xf>
    <xf numFmtId="0" fontId="5" fillId="0" borderId="25" xfId="0" applyFont="1" applyBorder="1" applyAlignment="1" applyProtection="1">
      <alignment horizontal="left" vertical="top" wrapText="1"/>
      <protection locked="0"/>
    </xf>
    <xf numFmtId="0" fontId="5" fillId="0" borderId="26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5" fillId="0" borderId="13" xfId="0" applyFont="1" applyBorder="1" applyAlignment="1" applyProtection="1">
      <alignment horizontal="left" vertical="top" wrapText="1"/>
      <protection locked="0"/>
    </xf>
    <xf numFmtId="0" fontId="5" fillId="0" borderId="27" xfId="0" applyFont="1" applyBorder="1" applyAlignment="1" applyProtection="1">
      <alignment horizontal="left" vertical="top" wrapText="1"/>
      <protection locked="0"/>
    </xf>
    <xf numFmtId="0" fontId="5" fillId="0" borderId="21" xfId="0" applyFont="1" applyBorder="1" applyAlignment="1" applyProtection="1">
      <alignment horizontal="left" vertical="top" wrapText="1"/>
      <protection locked="0"/>
    </xf>
    <xf numFmtId="0" fontId="5" fillId="0" borderId="28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64" fontId="15" fillId="4" borderId="8" xfId="0" applyNumberFormat="1" applyFont="1" applyFill="1" applyBorder="1" applyAlignment="1">
      <alignment horizontal="center" vertical="center" textRotation="90"/>
    </xf>
    <xf numFmtId="164" fontId="15" fillId="4" borderId="7" xfId="0" applyNumberFormat="1" applyFont="1" applyFill="1" applyBorder="1" applyAlignment="1">
      <alignment horizontal="center" vertical="center" textRotation="90"/>
    </xf>
    <xf numFmtId="164" fontId="15" fillId="4" borderId="10" xfId="0" applyNumberFormat="1" applyFont="1" applyFill="1" applyBorder="1" applyAlignment="1">
      <alignment horizontal="center" vertical="center" textRotation="90"/>
    </xf>
    <xf numFmtId="165" fontId="5" fillId="0" borderId="29" xfId="1" applyNumberFormat="1" applyFont="1" applyBorder="1" applyAlignment="1" applyProtection="1">
      <alignment horizontal="left" vertical="center" wrapText="1"/>
    </xf>
    <xf numFmtId="165" fontId="5" fillId="0" borderId="4" xfId="1" applyNumberFormat="1" applyFont="1" applyBorder="1" applyAlignment="1" applyProtection="1">
      <alignment horizontal="left" vertical="center" wrapText="1"/>
    </xf>
    <xf numFmtId="165" fontId="5" fillId="0" borderId="29" xfId="1" applyNumberFormat="1" applyFont="1" applyBorder="1" applyAlignment="1" applyProtection="1">
      <alignment horizontal="left" vertical="center"/>
    </xf>
    <xf numFmtId="165" fontId="5" fillId="0" borderId="7" xfId="1" applyNumberFormat="1" applyFont="1" applyBorder="1" applyAlignment="1" applyProtection="1">
      <alignment horizontal="left" vertical="center"/>
    </xf>
    <xf numFmtId="165" fontId="5" fillId="0" borderId="4" xfId="1" applyNumberFormat="1" applyFont="1" applyBorder="1" applyAlignment="1" applyProtection="1">
      <alignment horizontal="left" vertical="center"/>
    </xf>
    <xf numFmtId="43" fontId="5" fillId="0" borderId="34" xfId="1" applyFont="1" applyBorder="1" applyAlignment="1" applyProtection="1">
      <alignment horizontal="left" vertical="top" wrapText="1"/>
    </xf>
    <xf numFmtId="43" fontId="5" fillId="0" borderId="19" xfId="1" applyFont="1" applyBorder="1" applyAlignment="1" applyProtection="1">
      <alignment horizontal="left" vertical="top" wrapText="1"/>
    </xf>
    <xf numFmtId="43" fontId="5" fillId="0" borderId="31" xfId="1" applyFont="1" applyBorder="1" applyAlignment="1" applyProtection="1">
      <alignment horizontal="left" vertical="top" wrapText="1"/>
    </xf>
    <xf numFmtId="43" fontId="5" fillId="0" borderId="32" xfId="1" applyFont="1" applyBorder="1" applyAlignment="1" applyProtection="1">
      <alignment horizontal="left" vertical="top" wrapText="1"/>
    </xf>
    <xf numFmtId="165" fontId="1" fillId="0" borderId="29" xfId="1" applyNumberFormat="1" applyFont="1" applyBorder="1" applyAlignment="1" applyProtection="1">
      <alignment horizontal="left" vertical="center" wrapText="1"/>
    </xf>
    <xf numFmtId="165" fontId="1" fillId="0" borderId="4" xfId="1" applyNumberFormat="1" applyFont="1" applyBorder="1" applyAlignment="1" applyProtection="1">
      <alignment horizontal="left" vertical="center" wrapText="1"/>
    </xf>
    <xf numFmtId="164" fontId="16" fillId="0" borderId="0" xfId="0" applyNumberFormat="1" applyFont="1" applyBorder="1" applyAlignment="1">
      <alignment horizontal="center" wrapText="1"/>
    </xf>
    <xf numFmtId="164" fontId="15" fillId="4" borderId="8" xfId="0" applyNumberFormat="1" applyFont="1" applyFill="1" applyBorder="1" applyAlignment="1" applyProtection="1">
      <alignment horizontal="center" vertical="center" textRotation="90"/>
      <protection locked="0"/>
    </xf>
    <xf numFmtId="164" fontId="15" fillId="4" borderId="7" xfId="0" applyNumberFormat="1" applyFont="1" applyFill="1" applyBorder="1" applyAlignment="1" applyProtection="1">
      <alignment horizontal="center" vertical="center" textRotation="90"/>
      <protection locked="0"/>
    </xf>
    <xf numFmtId="164" fontId="15" fillId="4" borderId="10" xfId="0" applyNumberFormat="1" applyFont="1" applyFill="1" applyBorder="1" applyAlignment="1" applyProtection="1">
      <alignment horizontal="center" vertical="center" textRotation="90"/>
      <protection locked="0"/>
    </xf>
  </cellXfs>
  <cellStyles count="2">
    <cellStyle name="Komma" xfId="1" builtinId="3"/>
    <cellStyle name="Standard" xfId="0" builtinId="0"/>
  </cellStyles>
  <dxfs count="48">
    <dxf>
      <font>
        <color rgb="FFFF0000"/>
      </font>
    </dxf>
    <dxf>
      <font>
        <color rgb="FF00B050"/>
      </font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rgb="FFFF0000"/>
      </font>
    </dxf>
    <dxf>
      <font>
        <color rgb="FF00B050"/>
      </font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rgb="FFFF0000"/>
      </font>
    </dxf>
    <dxf>
      <font>
        <color auto="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b/>
        <i val="0"/>
      </font>
      <fill>
        <patternFill patternType="none">
          <bgColor auto="1"/>
        </patternFill>
      </fill>
    </dxf>
    <dxf>
      <font>
        <b/>
        <i val="0"/>
      </font>
      <fill>
        <patternFill patternType="none">
          <bgColor auto="1"/>
        </patternFill>
      </fill>
    </dxf>
    <dxf>
      <font>
        <color rgb="FFFF0000"/>
      </font>
    </dxf>
    <dxf>
      <font>
        <color rgb="FF00B050"/>
      </font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rgb="FFFF0000"/>
      </font>
    </dxf>
  </dxfs>
  <tableStyles count="1" defaultTableStyle="TableStyleMedium2" defaultPivotStyle="PivotStyleLight16">
    <tableStyle name="Invisible" pivot="0" table="0" count="0" xr9:uid="{3DF9556B-67D8-4E81-896C-02153F474E97}"/>
  </tableStyles>
  <colors>
    <mruColors>
      <color rgb="FFFFFF99"/>
      <color rgb="FFFB3500"/>
      <color rgb="FFFFB1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425692</xdr:colOff>
      <xdr:row>1</xdr:row>
      <xdr:rowOff>0</xdr:rowOff>
    </xdr:from>
    <xdr:to>
      <xdr:col>8</xdr:col>
      <xdr:colOff>817911</xdr:colOff>
      <xdr:row>4</xdr:row>
      <xdr:rowOff>22225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2513" y="176893"/>
          <a:ext cx="1167827" cy="552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745218</xdr:colOff>
      <xdr:row>0</xdr:row>
      <xdr:rowOff>153760</xdr:rowOff>
    </xdr:from>
    <xdr:to>
      <xdr:col>18</xdr:col>
      <xdr:colOff>440598</xdr:colOff>
      <xdr:row>4</xdr:row>
      <xdr:rowOff>2948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495458A-9066-4E64-8E29-6E0817A83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8718" y="153760"/>
          <a:ext cx="1279070" cy="5603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590550</xdr:colOff>
      <xdr:row>1</xdr:row>
      <xdr:rowOff>28575</xdr:rowOff>
    </xdr:from>
    <xdr:to>
      <xdr:col>14</xdr:col>
      <xdr:colOff>894715</xdr:colOff>
      <xdr:row>4</xdr:row>
      <xdr:rowOff>72571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19075"/>
          <a:ext cx="1270000" cy="603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166688</xdr:colOff>
      <xdr:row>1</xdr:row>
      <xdr:rowOff>47626</xdr:rowOff>
    </xdr:from>
    <xdr:to>
      <xdr:col>30</xdr:col>
      <xdr:colOff>54270</xdr:colOff>
      <xdr:row>4</xdr:row>
      <xdr:rowOff>95432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E949EF4E-767F-41D6-A537-8FB82D43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1" y="238126"/>
          <a:ext cx="1270000" cy="5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29</xdr:col>
      <xdr:colOff>40822</xdr:colOff>
      <xdr:row>57</xdr:row>
      <xdr:rowOff>117361</xdr:rowOff>
    </xdr:from>
    <xdr:to>
      <xdr:col>29</xdr:col>
      <xdr:colOff>299356</xdr:colOff>
      <xdr:row>60</xdr:row>
      <xdr:rowOff>95250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BDC4FAAE-4C2C-4253-9D6E-CBEE1338FDB9}"/>
            </a:ext>
          </a:extLst>
        </xdr:cNvPr>
        <xdr:cNvCxnSpPr/>
      </xdr:nvCxnSpPr>
      <xdr:spPr>
        <a:xfrm>
          <a:off x="21145501" y="11438504"/>
          <a:ext cx="258534" cy="562996"/>
        </a:xfrm>
        <a:prstGeom prst="straightConnector1">
          <a:avLst/>
        </a:prstGeom>
        <a:ln w="127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530679</xdr:colOff>
      <xdr:row>57</xdr:row>
      <xdr:rowOff>149678</xdr:rowOff>
    </xdr:from>
    <xdr:to>
      <xdr:col>28</xdr:col>
      <xdr:colOff>394607</xdr:colOff>
      <xdr:row>59</xdr:row>
      <xdr:rowOff>68035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E0DE2F15-C103-4000-803C-2812ABABEEDD}"/>
            </a:ext>
          </a:extLst>
        </xdr:cNvPr>
        <xdr:cNvCxnSpPr/>
      </xdr:nvCxnSpPr>
      <xdr:spPr>
        <a:xfrm flipH="1">
          <a:off x="18056679" y="11470821"/>
          <a:ext cx="2639785" cy="312964"/>
        </a:xfrm>
        <a:prstGeom prst="straightConnector1">
          <a:avLst/>
        </a:prstGeom>
        <a:ln w="127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790574</xdr:colOff>
      <xdr:row>6</xdr:row>
      <xdr:rowOff>0</xdr:rowOff>
    </xdr:from>
    <xdr:to>
      <xdr:col>11</xdr:col>
      <xdr:colOff>581024</xdr:colOff>
      <xdr:row>8</xdr:row>
      <xdr:rowOff>231321</xdr:rowOff>
    </xdr:to>
    <xdr:sp macro="" textlink="">
      <xdr:nvSpPr>
        <xdr:cNvPr id="25" name="Textfeld 24">
          <a:extLst>
            <a:ext uri="{FF2B5EF4-FFF2-40B4-BE49-F238E27FC236}">
              <a16:creationId xmlns:a16="http://schemas.microsoft.com/office/drawing/2014/main" id="{E22E804A-803B-43A3-8064-C1BDDBB435B1}"/>
            </a:ext>
          </a:extLst>
        </xdr:cNvPr>
        <xdr:cNvSpPr txBox="1"/>
      </xdr:nvSpPr>
      <xdr:spPr>
        <a:xfrm>
          <a:off x="5295899" y="1143000"/>
          <a:ext cx="3000375" cy="688521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3200" b="1">
              <a:solidFill>
                <a:srgbClr val="FF0000"/>
              </a:solidFill>
            </a:rPr>
            <a:t>Budget-Muster </a:t>
          </a:r>
        </a:p>
      </xdr:txBody>
    </xdr:sp>
    <xdr:clientData/>
  </xdr:twoCellAnchor>
  <xdr:twoCellAnchor>
    <xdr:from>
      <xdr:col>19</xdr:col>
      <xdr:colOff>350520</xdr:colOff>
      <xdr:row>24</xdr:row>
      <xdr:rowOff>99060</xdr:rowOff>
    </xdr:from>
    <xdr:to>
      <xdr:col>22</xdr:col>
      <xdr:colOff>525780</xdr:colOff>
      <xdr:row>27</xdr:row>
      <xdr:rowOff>7620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C49C373C-F553-608D-F2E2-129D85B60228}"/>
            </a:ext>
          </a:extLst>
        </xdr:cNvPr>
        <xdr:cNvSpPr txBox="1"/>
      </xdr:nvSpPr>
      <xdr:spPr>
        <a:xfrm>
          <a:off x="13472160" y="4876800"/>
          <a:ext cx="1912620" cy="457200"/>
        </a:xfrm>
        <a:prstGeom prst="rect">
          <a:avLst/>
        </a:prstGeom>
        <a:solidFill>
          <a:srgbClr val="FFFF9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000"/>
            <a:t>Übernimmt</a:t>
          </a:r>
          <a:r>
            <a:rPr lang="de-CH" sz="1000" baseline="0"/>
            <a:t> den Betrag aus definitivem Budget </a:t>
          </a:r>
          <a:endParaRPr lang="de-CH" sz="1000"/>
        </a:p>
      </xdr:txBody>
    </xdr:sp>
    <xdr:clientData/>
  </xdr:twoCellAnchor>
  <xdr:twoCellAnchor>
    <xdr:from>
      <xdr:col>22</xdr:col>
      <xdr:colOff>91440</xdr:colOff>
      <xdr:row>25</xdr:row>
      <xdr:rowOff>76200</xdr:rowOff>
    </xdr:from>
    <xdr:to>
      <xdr:col>24</xdr:col>
      <xdr:colOff>205740</xdr:colOff>
      <xdr:row>26</xdr:row>
      <xdr:rowOff>0</xdr:rowOff>
    </xdr:to>
    <xdr:cxnSp macro="">
      <xdr:nvCxnSpPr>
        <xdr:cNvPr id="6" name="Gerade Verbindung mit Pfeil 5">
          <a:extLst>
            <a:ext uri="{FF2B5EF4-FFF2-40B4-BE49-F238E27FC236}">
              <a16:creationId xmlns:a16="http://schemas.microsoft.com/office/drawing/2014/main" id="{777C35A2-74AB-5CE1-79F3-B74CD8CA0D15}"/>
            </a:ext>
          </a:extLst>
        </xdr:cNvPr>
        <xdr:cNvCxnSpPr/>
      </xdr:nvCxnSpPr>
      <xdr:spPr>
        <a:xfrm flipV="1">
          <a:off x="14950440" y="5036820"/>
          <a:ext cx="1196340" cy="10668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177799</xdr:colOff>
      <xdr:row>0</xdr:row>
      <xdr:rowOff>166158</xdr:rowOff>
    </xdr:from>
    <xdr:to>
      <xdr:col>20</xdr:col>
      <xdr:colOff>685799</xdr:colOff>
      <xdr:row>3</xdr:row>
      <xdr:rowOff>74083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901B3A8-58D7-44E1-83A9-B8C6196A1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79549" y="166158"/>
          <a:ext cx="1270000" cy="60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10584</xdr:colOff>
      <xdr:row>12</xdr:row>
      <xdr:rowOff>52917</xdr:rowOff>
    </xdr:from>
    <xdr:to>
      <xdr:col>13</xdr:col>
      <xdr:colOff>751416</xdr:colOff>
      <xdr:row>15</xdr:row>
      <xdr:rowOff>95250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E1BC2CC7-693D-424B-8CD1-C9797EB22E42}"/>
            </a:ext>
          </a:extLst>
        </xdr:cNvPr>
        <xdr:cNvSpPr txBox="1"/>
      </xdr:nvSpPr>
      <xdr:spPr>
        <a:xfrm>
          <a:off x="6508751" y="2518834"/>
          <a:ext cx="3788832" cy="61383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4000">
              <a:solidFill>
                <a:srgbClr val="FF0000"/>
              </a:solidFill>
            </a:rPr>
            <a:t>tabelle</a:t>
          </a:r>
          <a:r>
            <a:rPr lang="de-CH" sz="4000" baseline="0">
              <a:solidFill>
                <a:srgbClr val="FF0000"/>
              </a:solidFill>
            </a:rPr>
            <a:t> </a:t>
          </a:r>
          <a:r>
            <a:rPr lang="de-CH" sz="4000">
              <a:solidFill>
                <a:srgbClr val="FF0000"/>
              </a:solidFill>
            </a:rPr>
            <a:t>in arbeit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6C6B6-90D0-43F2-9105-671019D7A78C}">
  <sheetPr codeName="Tabelle1">
    <tabColor theme="0" tint="-0.34998626667073579"/>
    <pageSetUpPr fitToPage="1"/>
  </sheetPr>
  <dimension ref="D2:F26"/>
  <sheetViews>
    <sheetView showGridLines="0" tabSelected="1" zoomScale="90" zoomScaleNormal="90" workbookViewId="0">
      <selection activeCell="F28" sqref="F27:F28"/>
    </sheetView>
  </sheetViews>
  <sheetFormatPr baseColWidth="10" defaultColWidth="11" defaultRowHeight="15.6" x14ac:dyDescent="0.3"/>
  <cols>
    <col min="1" max="3" width="11" style="48"/>
    <col min="4" max="4" width="7.3984375" style="48" customWidth="1"/>
    <col min="5" max="5" width="2.3984375" style="48" customWidth="1"/>
    <col min="6" max="6" width="118.8984375" style="122" customWidth="1"/>
    <col min="7" max="16384" width="11" style="48"/>
  </cols>
  <sheetData>
    <row r="2" spans="4:6" ht="21" x14ac:dyDescent="0.3">
      <c r="F2" s="123" t="s">
        <v>35</v>
      </c>
    </row>
    <row r="3" spans="4:6" x14ac:dyDescent="0.3">
      <c r="F3" s="124"/>
    </row>
    <row r="4" spans="4:6" x14ac:dyDescent="0.3">
      <c r="D4" s="409" t="s">
        <v>72</v>
      </c>
      <c r="F4" s="93" t="s">
        <v>140</v>
      </c>
    </row>
    <row r="5" spans="4:6" ht="31.2" x14ac:dyDescent="0.3">
      <c r="D5" s="409"/>
      <c r="F5" s="93" t="s">
        <v>141</v>
      </c>
    </row>
    <row r="6" spans="4:6" x14ac:dyDescent="0.3">
      <c r="D6" s="409"/>
      <c r="F6" s="93" t="s">
        <v>152</v>
      </c>
    </row>
    <row r="7" spans="4:6" x14ac:dyDescent="0.3">
      <c r="D7" s="409"/>
      <c r="F7" s="93" t="s">
        <v>153</v>
      </c>
    </row>
    <row r="8" spans="4:6" ht="31.2" x14ac:dyDescent="0.3">
      <c r="D8" s="409"/>
      <c r="F8" s="93" t="s">
        <v>137</v>
      </c>
    </row>
    <row r="12" spans="4:6" x14ac:dyDescent="0.3">
      <c r="D12" s="91"/>
    </row>
    <row r="13" spans="4:6" ht="31.5" customHeight="1" x14ac:dyDescent="0.3">
      <c r="D13" s="408" t="s">
        <v>133</v>
      </c>
      <c r="F13" s="93" t="s">
        <v>138</v>
      </c>
    </row>
    <row r="14" spans="4:6" x14ac:dyDescent="0.3">
      <c r="D14" s="408"/>
      <c r="F14" s="121" t="s">
        <v>135</v>
      </c>
    </row>
    <row r="15" spans="4:6" ht="31.5" customHeight="1" x14ac:dyDescent="0.3">
      <c r="D15" s="408"/>
      <c r="F15" s="93" t="s">
        <v>142</v>
      </c>
    </row>
    <row r="16" spans="4:6" x14ac:dyDescent="0.3">
      <c r="D16" s="408"/>
      <c r="F16" s="121" t="s">
        <v>136</v>
      </c>
    </row>
    <row r="17" spans="4:6" x14ac:dyDescent="0.3">
      <c r="D17" s="408"/>
      <c r="F17" s="93" t="s">
        <v>143</v>
      </c>
    </row>
    <row r="18" spans="4:6" x14ac:dyDescent="0.3">
      <c r="F18" s="93"/>
    </row>
    <row r="19" spans="4:6" x14ac:dyDescent="0.3">
      <c r="F19" s="121"/>
    </row>
    <row r="20" spans="4:6" x14ac:dyDescent="0.3">
      <c r="D20" s="409" t="s">
        <v>71</v>
      </c>
      <c r="F20" s="121" t="s">
        <v>139</v>
      </c>
    </row>
    <row r="21" spans="4:6" x14ac:dyDescent="0.3">
      <c r="D21" s="409"/>
      <c r="F21" s="121" t="s">
        <v>154</v>
      </c>
    </row>
    <row r="22" spans="4:6" ht="31.2" x14ac:dyDescent="0.3">
      <c r="D22" s="409"/>
      <c r="F22" s="93" t="s">
        <v>155</v>
      </c>
    </row>
    <row r="23" spans="4:6" x14ac:dyDescent="0.3">
      <c r="D23" s="409"/>
      <c r="F23" s="145"/>
    </row>
    <row r="26" spans="4:6" x14ac:dyDescent="0.3">
      <c r="F26" s="300"/>
    </row>
  </sheetData>
  <sheetProtection algorithmName="SHA-512" hashValue="iZ0zmMm8uV75rN9os4jpyayeSmQMAeOVcPJGclEIsV79XSUOUzBDrSukpobVXAytfcb35gt6l19szCyPDSXx0Q==" saltValue="ftAv2tXHXx3vh1m935c4qA==" spinCount="100000" sheet="1" objects="1" scenarios="1" selectLockedCells="1" selectUnlockedCells="1"/>
  <mergeCells count="3">
    <mergeCell ref="D13:D17"/>
    <mergeCell ref="D4:D8"/>
    <mergeCell ref="D20:D23"/>
  </mergeCells>
  <pageMargins left="0.70866141732283472" right="0.31496062992125984" top="0.78740157480314965" bottom="0.78740157480314965" header="0.31496062992125984" footer="0.31496062992125984"/>
  <pageSetup paperSize="9"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165FA-C3B0-4493-9668-C31AAE0FF078}">
  <sheetPr codeName="Tabelle4">
    <tabColor theme="7" tint="0.39997558519241921"/>
    <pageSetUpPr fitToPage="1"/>
  </sheetPr>
  <dimension ref="A1:W73"/>
  <sheetViews>
    <sheetView showGridLines="0" topLeftCell="A12" zoomScale="70" zoomScaleNormal="70" zoomScalePageLayoutView="70" workbookViewId="0">
      <selection activeCell="E24" sqref="E24"/>
    </sheetView>
  </sheetViews>
  <sheetFormatPr baseColWidth="10" defaultColWidth="7.59765625" defaultRowHeight="14.4" x14ac:dyDescent="0.3"/>
  <cols>
    <col min="1" max="1" width="7.59765625" style="224"/>
    <col min="2" max="2" width="6.59765625" style="222" customWidth="1"/>
    <col min="3" max="3" width="18.09765625" style="222" customWidth="1"/>
    <col min="4" max="4" width="16" style="222" customWidth="1"/>
    <col min="5" max="5" width="16.09765625" style="222" customWidth="1"/>
    <col min="6" max="6" width="5.59765625" style="222" customWidth="1"/>
    <col min="7" max="7" width="10.09765625" style="222" customWidth="1"/>
    <col min="8" max="8" width="10.09765625" style="225" customWidth="1"/>
    <col min="9" max="9" width="14.59765625" style="223" customWidth="1"/>
    <col min="10" max="10" width="1.3984375" style="224" customWidth="1"/>
    <col min="11" max="12" width="17.3984375" style="224" customWidth="1"/>
    <col min="13" max="13" width="6.59765625" style="222" customWidth="1"/>
    <col min="14" max="14" width="21.69921875" style="222" customWidth="1"/>
    <col min="15" max="15" width="23.09765625" style="222" customWidth="1"/>
    <col min="16" max="17" width="10.09765625" style="222" customWidth="1"/>
    <col min="18" max="18" width="10.69921875" style="222" customWidth="1"/>
    <col min="19" max="19" width="7.59765625" style="222"/>
    <col min="20" max="20" width="10.19921875" style="222" customWidth="1"/>
    <col min="21" max="21" width="7.59765625" style="224"/>
    <col min="22" max="22" width="7.19921875" style="224" customWidth="1"/>
    <col min="23" max="23" width="9.69921875" style="224" customWidth="1"/>
    <col min="24" max="25" width="7.59765625" style="224"/>
    <col min="26" max="26" width="10.19921875" style="224" bestFit="1" customWidth="1"/>
    <col min="27" max="16384" width="7.59765625" style="224"/>
  </cols>
  <sheetData>
    <row r="1" spans="2:20" s="362" customFormat="1" x14ac:dyDescent="0.3">
      <c r="B1" s="360"/>
      <c r="C1" s="360"/>
      <c r="D1" s="360"/>
      <c r="E1" s="360"/>
      <c r="F1" s="360"/>
      <c r="G1" s="360"/>
      <c r="H1" s="361"/>
      <c r="I1" s="238"/>
      <c r="M1" s="360"/>
      <c r="N1" s="360"/>
      <c r="O1" s="360"/>
      <c r="P1" s="360"/>
      <c r="Q1" s="360"/>
      <c r="R1" s="360"/>
      <c r="S1" s="360"/>
      <c r="T1" s="360"/>
    </row>
    <row r="2" spans="2:20" s="362" customFormat="1" x14ac:dyDescent="0.3">
      <c r="B2" s="360"/>
      <c r="C2" s="360"/>
      <c r="D2" s="360"/>
      <c r="E2" s="360"/>
      <c r="F2" s="360"/>
      <c r="G2" s="360"/>
      <c r="H2" s="361"/>
      <c r="I2" s="238"/>
      <c r="M2" s="360"/>
      <c r="N2" s="360"/>
      <c r="O2" s="360"/>
      <c r="P2" s="360"/>
      <c r="Q2" s="360"/>
      <c r="R2" s="360"/>
      <c r="S2" s="360"/>
      <c r="T2" s="360"/>
    </row>
    <row r="3" spans="2:20" s="362" customFormat="1" x14ac:dyDescent="0.3">
      <c r="B3" s="360"/>
      <c r="C3" s="360"/>
      <c r="D3" s="360"/>
      <c r="E3" s="360"/>
      <c r="F3" s="360"/>
      <c r="G3" s="360"/>
      <c r="H3" s="361"/>
      <c r="I3" s="238"/>
      <c r="M3" s="360"/>
      <c r="N3" s="360"/>
      <c r="O3" s="360"/>
      <c r="P3" s="360"/>
      <c r="Q3" s="360"/>
      <c r="R3" s="360"/>
      <c r="S3" s="360"/>
      <c r="T3" s="360"/>
    </row>
    <row r="4" spans="2:20" s="362" customFormat="1" x14ac:dyDescent="0.3">
      <c r="B4" s="360"/>
      <c r="C4" s="360"/>
      <c r="D4" s="360"/>
      <c r="E4" s="360"/>
      <c r="F4" s="360"/>
      <c r="G4" s="360"/>
      <c r="H4" s="361"/>
      <c r="I4" s="238"/>
      <c r="M4" s="360"/>
      <c r="N4" s="360"/>
      <c r="O4" s="360"/>
      <c r="P4" s="360"/>
      <c r="Q4" s="360"/>
      <c r="R4" s="360"/>
      <c r="S4" s="360"/>
      <c r="T4" s="360"/>
    </row>
    <row r="5" spans="2:20" s="362" customFormat="1" ht="21" x14ac:dyDescent="0.4">
      <c r="B5" s="363" t="s">
        <v>132</v>
      </c>
      <c r="C5" s="364"/>
      <c r="D5" s="364"/>
      <c r="E5" s="360"/>
      <c r="F5" s="360"/>
      <c r="G5" s="360"/>
      <c r="H5" s="361"/>
      <c r="I5" s="238"/>
      <c r="M5" s="363" t="s">
        <v>47</v>
      </c>
      <c r="N5" s="364"/>
      <c r="O5" s="364"/>
      <c r="P5" s="364"/>
      <c r="Q5" s="360"/>
      <c r="R5" s="360"/>
      <c r="S5" s="360"/>
      <c r="T5" s="360"/>
    </row>
    <row r="6" spans="2:20" s="362" customFormat="1" ht="18" x14ac:dyDescent="0.35">
      <c r="B6" s="365" t="s">
        <v>124</v>
      </c>
      <c r="C6" s="366"/>
      <c r="D6" s="364">
        <v>2025</v>
      </c>
      <c r="E6" s="360"/>
      <c r="F6" s="360"/>
      <c r="G6" s="360"/>
      <c r="H6" s="361"/>
      <c r="I6" s="238"/>
      <c r="M6" s="367">
        <v>2025</v>
      </c>
      <c r="N6" s="368"/>
      <c r="O6" s="360"/>
      <c r="P6" s="360"/>
      <c r="Q6" s="360"/>
      <c r="R6" s="360"/>
      <c r="S6" s="360"/>
      <c r="T6" s="360"/>
    </row>
    <row r="7" spans="2:20" ht="15" customHeight="1" x14ac:dyDescent="0.35">
      <c r="B7" s="307"/>
      <c r="C7" s="307"/>
      <c r="D7" s="307"/>
      <c r="T7" s="224"/>
    </row>
    <row r="8" spans="2:20" x14ac:dyDescent="0.3">
      <c r="B8" s="227"/>
      <c r="C8" s="227"/>
      <c r="D8" s="309"/>
      <c r="M8" s="227"/>
      <c r="N8" s="227"/>
      <c r="O8" s="309"/>
      <c r="T8" s="224"/>
    </row>
    <row r="9" spans="2:20" x14ac:dyDescent="0.3">
      <c r="B9" s="227"/>
      <c r="C9" s="227"/>
      <c r="D9" s="227"/>
      <c r="G9" s="308"/>
      <c r="M9" s="227"/>
      <c r="N9" s="227"/>
      <c r="O9" s="309"/>
      <c r="T9" s="224"/>
    </row>
    <row r="10" spans="2:20" x14ac:dyDescent="0.3">
      <c r="B10" s="227"/>
      <c r="C10" s="227"/>
      <c r="D10" s="227"/>
      <c r="G10" s="308"/>
      <c r="M10" s="227"/>
      <c r="N10" s="227"/>
      <c r="O10" s="309"/>
      <c r="T10" s="224"/>
    </row>
    <row r="11" spans="2:20" x14ac:dyDescent="0.3">
      <c r="B11" s="369" t="s">
        <v>125</v>
      </c>
      <c r="C11" s="369"/>
      <c r="D11" s="423"/>
      <c r="E11" s="423" t="e">
        <f>#REF!</f>
        <v>#REF!</v>
      </c>
      <c r="F11" s="423" t="e">
        <f>#REF!</f>
        <v>#REF!</v>
      </c>
      <c r="H11" s="222"/>
      <c r="M11" s="370" t="s">
        <v>125</v>
      </c>
      <c r="N11" s="369"/>
      <c r="O11" s="310">
        <f>D11</f>
        <v>0</v>
      </c>
      <c r="T11" s="224"/>
    </row>
    <row r="12" spans="2:20" x14ac:dyDescent="0.3">
      <c r="B12" s="369" t="s">
        <v>121</v>
      </c>
      <c r="C12" s="369"/>
      <c r="D12" s="423"/>
      <c r="E12" s="423"/>
      <c r="F12" s="423"/>
      <c r="H12" s="311" t="s">
        <v>144</v>
      </c>
      <c r="I12" s="312"/>
      <c r="L12" s="227"/>
      <c r="M12" s="370" t="s">
        <v>121</v>
      </c>
      <c r="N12" s="369"/>
      <c r="O12" s="313">
        <f t="shared" ref="O12:O20" si="0">D12</f>
        <v>0</v>
      </c>
      <c r="Q12" s="311" t="str">
        <f>H12</f>
        <v>seit</v>
      </c>
      <c r="R12" s="314">
        <f>(I12)</f>
        <v>0</v>
      </c>
    </row>
    <row r="13" spans="2:20" x14ac:dyDescent="0.3">
      <c r="B13" s="369" t="s">
        <v>74</v>
      </c>
      <c r="C13" s="369"/>
      <c r="D13" s="423"/>
      <c r="E13" s="423" t="e">
        <f>#REF!</f>
        <v>#REF!</v>
      </c>
      <c r="F13" s="423" t="e">
        <f>#REF!</f>
        <v>#REF!</v>
      </c>
      <c r="H13" s="315"/>
      <c r="I13" s="224"/>
      <c r="L13" s="227"/>
      <c r="M13" s="369" t="s">
        <v>74</v>
      </c>
      <c r="N13" s="369"/>
      <c r="O13" s="313">
        <f t="shared" si="0"/>
        <v>0</v>
      </c>
    </row>
    <row r="14" spans="2:20" x14ac:dyDescent="0.3">
      <c r="B14" s="369"/>
      <c r="C14" s="369"/>
      <c r="D14" s="435"/>
      <c r="E14" s="435"/>
      <c r="F14" s="309"/>
      <c r="H14" s="315"/>
      <c r="I14" s="224"/>
      <c r="L14" s="227"/>
      <c r="M14" s="369"/>
      <c r="N14" s="369"/>
      <c r="O14" s="227"/>
    </row>
    <row r="15" spans="2:20" x14ac:dyDescent="0.3">
      <c r="B15" s="369"/>
      <c r="C15" s="369"/>
      <c r="D15" s="224"/>
      <c r="E15" s="224"/>
      <c r="F15" s="309"/>
      <c r="H15" s="315"/>
      <c r="I15" s="224"/>
      <c r="L15" s="227"/>
      <c r="M15" s="369"/>
      <c r="N15" s="369"/>
      <c r="O15" s="227"/>
    </row>
    <row r="16" spans="2:20" x14ac:dyDescent="0.3">
      <c r="B16" s="369" t="s">
        <v>3</v>
      </c>
      <c r="C16" s="369"/>
      <c r="D16" s="316"/>
      <c r="E16" s="317"/>
      <c r="F16" s="309"/>
      <c r="H16" s="315"/>
      <c r="I16" s="318"/>
      <c r="L16" s="227"/>
      <c r="M16" s="369" t="s">
        <v>3</v>
      </c>
      <c r="N16" s="369"/>
      <c r="O16" s="316">
        <f>(D16)</f>
        <v>0</v>
      </c>
    </row>
    <row r="17" spans="1:23" x14ac:dyDescent="0.3">
      <c r="B17" s="369" t="s">
        <v>99</v>
      </c>
      <c r="C17" s="369"/>
      <c r="D17" s="316"/>
      <c r="H17" s="309"/>
      <c r="I17" s="319"/>
      <c r="L17" s="227"/>
      <c r="M17" s="369" t="s">
        <v>99</v>
      </c>
      <c r="N17" s="369"/>
      <c r="O17" s="316">
        <f>SUM(D17)</f>
        <v>0</v>
      </c>
    </row>
    <row r="18" spans="1:23" x14ac:dyDescent="0.3">
      <c r="B18" s="369"/>
      <c r="C18" s="369"/>
      <c r="D18" s="227"/>
      <c r="L18" s="227"/>
      <c r="M18" s="369"/>
      <c r="N18" s="369"/>
      <c r="O18" s="227"/>
    </row>
    <row r="19" spans="1:23" x14ac:dyDescent="0.3">
      <c r="B19" s="369" t="s">
        <v>126</v>
      </c>
      <c r="C19" s="369"/>
      <c r="D19" s="423"/>
      <c r="E19" s="423"/>
      <c r="F19" s="423"/>
      <c r="L19" s="227"/>
      <c r="M19" s="370" t="s">
        <v>126</v>
      </c>
      <c r="N19" s="369"/>
      <c r="O19" s="313">
        <f t="shared" si="0"/>
        <v>0</v>
      </c>
    </row>
    <row r="20" spans="1:23" ht="18.600000000000001" customHeight="1" x14ac:dyDescent="0.3">
      <c r="B20" s="369" t="s">
        <v>7</v>
      </c>
      <c r="C20" s="369"/>
      <c r="D20" s="316"/>
      <c r="E20" s="317"/>
      <c r="F20" s="309"/>
      <c r="L20" s="227"/>
      <c r="M20" s="369" t="s">
        <v>7</v>
      </c>
      <c r="N20" s="369"/>
      <c r="O20" s="316">
        <f t="shared" si="0"/>
        <v>0</v>
      </c>
    </row>
    <row r="21" spans="1:23" s="362" customFormat="1" ht="26.4" customHeight="1" x14ac:dyDescent="0.3">
      <c r="B21" s="369"/>
      <c r="C21" s="369"/>
      <c r="D21" s="369"/>
      <c r="E21" s="360"/>
      <c r="F21" s="360"/>
      <c r="G21" s="360"/>
      <c r="H21" s="361"/>
      <c r="I21" s="238"/>
      <c r="L21" s="369"/>
      <c r="M21" s="360"/>
      <c r="N21" s="360"/>
      <c r="O21" s="371"/>
      <c r="P21" s="360"/>
      <c r="Q21" s="360"/>
      <c r="R21" s="360"/>
      <c r="S21" s="360"/>
      <c r="T21" s="360"/>
    </row>
    <row r="22" spans="1:23" s="362" customFormat="1" x14ac:dyDescent="0.3">
      <c r="B22" s="360"/>
      <c r="C22" s="372"/>
      <c r="D22" s="372"/>
      <c r="E22" s="372"/>
      <c r="F22" s="372"/>
      <c r="G22" s="372"/>
      <c r="H22" s="361"/>
      <c r="I22" s="238"/>
      <c r="L22" s="369"/>
      <c r="M22" s="360"/>
      <c r="N22" s="369"/>
      <c r="O22" s="369"/>
      <c r="P22" s="360"/>
      <c r="Q22" s="360"/>
      <c r="R22" s="360"/>
      <c r="S22" s="360"/>
      <c r="T22" s="360"/>
    </row>
    <row r="23" spans="1:23" s="407" customFormat="1" ht="31.2" x14ac:dyDescent="0.3">
      <c r="A23" s="362"/>
      <c r="B23" s="362"/>
      <c r="C23" s="373" t="s">
        <v>55</v>
      </c>
      <c r="D23" s="374"/>
      <c r="E23" s="374"/>
      <c r="F23" s="401"/>
      <c r="G23" s="402" t="s">
        <v>39</v>
      </c>
      <c r="H23" s="402" t="s">
        <v>40</v>
      </c>
      <c r="I23" s="402" t="s">
        <v>41</v>
      </c>
      <c r="J23" s="403"/>
      <c r="K23" s="404" t="s">
        <v>42</v>
      </c>
      <c r="L23" s="369"/>
      <c r="M23" s="360"/>
      <c r="N23" s="405" t="s">
        <v>62</v>
      </c>
      <c r="O23" s="406"/>
      <c r="P23" s="402" t="s">
        <v>39</v>
      </c>
      <c r="Q23" s="402" t="s">
        <v>40</v>
      </c>
      <c r="R23" s="402" t="s">
        <v>41</v>
      </c>
      <c r="S23" s="360"/>
    </row>
    <row r="24" spans="1:23" s="222" customFormat="1" ht="15" customHeight="1" x14ac:dyDescent="0.3">
      <c r="A24" s="239" t="s">
        <v>1</v>
      </c>
      <c r="B24" s="413" t="s">
        <v>10</v>
      </c>
      <c r="C24" s="240" t="s">
        <v>15</v>
      </c>
      <c r="D24" s="259"/>
      <c r="E24" s="400" t="s">
        <v>156</v>
      </c>
      <c r="F24" s="242"/>
      <c r="G24" s="243"/>
      <c r="H24" s="232">
        <v>0</v>
      </c>
      <c r="I24" s="320">
        <f>G24+H24/12</f>
        <v>0</v>
      </c>
      <c r="K24" s="321" t="str">
        <f>IF(I24=0,"","Rentenausweis")</f>
        <v/>
      </c>
      <c r="L24" s="227"/>
      <c r="M24" s="413" t="s">
        <v>52</v>
      </c>
      <c r="N24" s="322" t="s">
        <v>111</v>
      </c>
      <c r="O24" s="323"/>
      <c r="P24" s="324"/>
      <c r="Q24" s="324"/>
      <c r="R24" s="325">
        <f>I46+I47</f>
        <v>0</v>
      </c>
    </row>
    <row r="25" spans="1:23" x14ac:dyDescent="0.3">
      <c r="A25" s="244" t="s">
        <v>1</v>
      </c>
      <c r="B25" s="414"/>
      <c r="C25" s="302" t="s">
        <v>16</v>
      </c>
      <c r="D25" s="375"/>
      <c r="E25" s="301"/>
      <c r="F25" s="247"/>
      <c r="G25" s="248">
        <v>0</v>
      </c>
      <c r="H25" s="230">
        <v>0</v>
      </c>
      <c r="I25" s="325">
        <f t="shared" ref="I25:I27" si="1">G25+H25/12</f>
        <v>0</v>
      </c>
      <c r="K25" s="424" t="str">
        <f>IF((AND(I25=0,I26=0)),"","EL Verfügung UND Berechnung")</f>
        <v/>
      </c>
      <c r="L25" s="227"/>
      <c r="M25" s="414"/>
      <c r="N25" s="322" t="s">
        <v>53</v>
      </c>
      <c r="O25" s="323"/>
      <c r="P25" s="324"/>
      <c r="Q25" s="324"/>
      <c r="R25" s="325">
        <f>I48+I49</f>
        <v>0</v>
      </c>
    </row>
    <row r="26" spans="1:23" x14ac:dyDescent="0.3">
      <c r="A26" s="244" t="s">
        <v>1</v>
      </c>
      <c r="B26" s="414"/>
      <c r="C26" s="326"/>
      <c r="D26" s="375"/>
      <c r="E26" s="301"/>
      <c r="F26" s="247"/>
      <c r="G26" s="248">
        <v>0</v>
      </c>
      <c r="H26" s="230">
        <v>0</v>
      </c>
      <c r="I26" s="325">
        <f>G26+H26/12</f>
        <v>0</v>
      </c>
      <c r="K26" s="425"/>
      <c r="L26" s="227"/>
      <c r="M26" s="414"/>
      <c r="N26" s="249"/>
      <c r="O26" s="250"/>
      <c r="P26" s="248"/>
      <c r="Q26" s="248"/>
      <c r="R26" s="325">
        <f t="shared" ref="R26:R56" si="2">P26+Q26/12</f>
        <v>0</v>
      </c>
    </row>
    <row r="27" spans="1:23" x14ac:dyDescent="0.3">
      <c r="A27" s="244" t="s">
        <v>1</v>
      </c>
      <c r="B27" s="414"/>
      <c r="C27" s="245" t="s">
        <v>146</v>
      </c>
      <c r="D27" s="264"/>
      <c r="E27" s="246"/>
      <c r="F27" s="247"/>
      <c r="G27" s="248">
        <v>0</v>
      </c>
      <c r="H27" s="230">
        <v>0</v>
      </c>
      <c r="I27" s="325">
        <f t="shared" si="1"/>
        <v>0</v>
      </c>
      <c r="K27" s="327" t="str">
        <f>IF(I27=0,"","AHV Verfügung")</f>
        <v/>
      </c>
      <c r="L27" s="227"/>
      <c r="M27" s="414"/>
      <c r="N27" s="245" t="s">
        <v>103</v>
      </c>
      <c r="O27" s="388"/>
      <c r="P27" s="248">
        <v>0</v>
      </c>
      <c r="Q27" s="248">
        <v>0</v>
      </c>
      <c r="R27" s="328">
        <f t="shared" si="2"/>
        <v>0</v>
      </c>
      <c r="S27" s="297"/>
      <c r="T27" s="297"/>
      <c r="U27" s="329"/>
      <c r="V27" s="329"/>
      <c r="W27" s="329"/>
    </row>
    <row r="28" spans="1:23" x14ac:dyDescent="0.3">
      <c r="A28" s="244" t="s">
        <v>1</v>
      </c>
      <c r="B28" s="414"/>
      <c r="C28" s="245" t="s">
        <v>17</v>
      </c>
      <c r="D28" s="264"/>
      <c r="E28" s="246"/>
      <c r="F28" s="247"/>
      <c r="G28" s="248">
        <v>0</v>
      </c>
      <c r="H28" s="230">
        <v>0</v>
      </c>
      <c r="I28" s="325">
        <f t="shared" ref="I28:I31" si="3">G28+H28/12</f>
        <v>0</v>
      </c>
      <c r="K28" s="327" t="str">
        <f>IF(I28=0,"","Verfügung")</f>
        <v/>
      </c>
      <c r="L28" s="227"/>
      <c r="M28" s="414"/>
      <c r="N28" s="245" t="s">
        <v>65</v>
      </c>
      <c r="O28" s="388"/>
      <c r="P28" s="248">
        <v>0</v>
      </c>
      <c r="Q28" s="248">
        <v>0</v>
      </c>
      <c r="R28" s="328">
        <f t="shared" si="2"/>
        <v>0</v>
      </c>
      <c r="S28" s="297"/>
      <c r="T28" s="297"/>
      <c r="U28" s="329"/>
      <c r="V28" s="329"/>
      <c r="W28" s="329"/>
    </row>
    <row r="29" spans="1:23" x14ac:dyDescent="0.3">
      <c r="A29" s="244" t="s">
        <v>1</v>
      </c>
      <c r="B29" s="414"/>
      <c r="C29" s="245" t="s">
        <v>18</v>
      </c>
      <c r="D29" s="264"/>
      <c r="E29" s="241" t="s">
        <v>67</v>
      </c>
      <c r="F29" s="247"/>
      <c r="G29" s="248">
        <v>0</v>
      </c>
      <c r="H29" s="230">
        <v>0</v>
      </c>
      <c r="I29" s="325">
        <f t="shared" si="3"/>
        <v>0</v>
      </c>
      <c r="K29" s="327" t="str">
        <f>IF(I29=0,"","Rentenausweis")</f>
        <v/>
      </c>
      <c r="L29" s="227"/>
      <c r="M29" s="414"/>
      <c r="N29" s="245" t="s">
        <v>13</v>
      </c>
      <c r="O29" s="251" t="str" cm="1">
        <f t="array" ref="O29">_xlfn.IFS(U30=1,"LV Gemeinde "&amp;D14,U30=2,"LV Gemeinde "&amp;D14,U30=3,"Tarifstufe 3",U30=4,"Tarifstufe 4",U30="","")</f>
        <v/>
      </c>
      <c r="P29" s="248">
        <v>0</v>
      </c>
      <c r="Q29" s="248">
        <v>0</v>
      </c>
      <c r="R29" s="328">
        <f t="shared" si="2"/>
        <v>0</v>
      </c>
      <c r="S29" s="297"/>
      <c r="T29" s="410"/>
      <c r="U29" s="410"/>
      <c r="V29" s="410"/>
      <c r="W29" s="410"/>
    </row>
    <row r="30" spans="1:23" x14ac:dyDescent="0.3">
      <c r="A30" s="244" t="s">
        <v>1</v>
      </c>
      <c r="B30" s="414"/>
      <c r="C30" s="245" t="s">
        <v>19</v>
      </c>
      <c r="D30" s="264"/>
      <c r="E30" s="241" t="s">
        <v>67</v>
      </c>
      <c r="F30" s="247"/>
      <c r="G30" s="248">
        <v>0</v>
      </c>
      <c r="H30" s="230">
        <v>0</v>
      </c>
      <c r="I30" s="325">
        <f t="shared" si="3"/>
        <v>0</v>
      </c>
      <c r="K30" s="327" t="str">
        <f>IF(I30=0,"","Rentenausweis")</f>
        <v/>
      </c>
      <c r="L30" s="227"/>
      <c r="M30" s="414"/>
      <c r="N30" s="389" t="s">
        <v>110</v>
      </c>
      <c r="O30" s="263" t="s">
        <v>115</v>
      </c>
      <c r="P30" s="248">
        <v>0</v>
      </c>
      <c r="Q30" s="248">
        <v>0</v>
      </c>
      <c r="R30" s="328">
        <f t="shared" si="2"/>
        <v>0</v>
      </c>
      <c r="S30" s="297"/>
      <c r="T30" s="298"/>
      <c r="U30" s="329"/>
      <c r="V30" s="329"/>
      <c r="W30" s="329"/>
    </row>
    <row r="31" spans="1:23" x14ac:dyDescent="0.3">
      <c r="A31" s="244" t="s">
        <v>1</v>
      </c>
      <c r="B31" s="414"/>
      <c r="C31" s="245" t="s">
        <v>60</v>
      </c>
      <c r="D31" s="264"/>
      <c r="E31" s="241" t="s">
        <v>67</v>
      </c>
      <c r="F31" s="247"/>
      <c r="G31" s="248">
        <v>0</v>
      </c>
      <c r="H31" s="230">
        <v>0</v>
      </c>
      <c r="I31" s="325">
        <f t="shared" si="3"/>
        <v>0</v>
      </c>
      <c r="K31" s="327" t="str">
        <f>IF(I31=0,"","entsp. Beleg")</f>
        <v/>
      </c>
      <c r="L31" s="227"/>
      <c r="M31" s="414"/>
      <c r="N31" s="245" t="s">
        <v>26</v>
      </c>
      <c r="O31" s="251"/>
      <c r="P31" s="248">
        <v>0</v>
      </c>
      <c r="Q31" s="248">
        <v>0</v>
      </c>
      <c r="R31" s="328">
        <f t="shared" si="2"/>
        <v>0</v>
      </c>
      <c r="S31" s="297"/>
      <c r="T31" s="297"/>
      <c r="U31" s="329"/>
      <c r="V31" s="329"/>
      <c r="W31" s="329"/>
    </row>
    <row r="32" spans="1:23" x14ac:dyDescent="0.3">
      <c r="A32" s="244"/>
      <c r="B32" s="414"/>
      <c r="C32" s="245" t="s">
        <v>60</v>
      </c>
      <c r="D32" s="264"/>
      <c r="E32" s="241" t="s">
        <v>67</v>
      </c>
      <c r="F32" s="247"/>
      <c r="G32" s="248">
        <v>0</v>
      </c>
      <c r="H32" s="248">
        <v>0</v>
      </c>
      <c r="I32" s="325">
        <f>G32+H32/12</f>
        <v>0</v>
      </c>
      <c r="K32" s="330"/>
      <c r="L32" s="227"/>
      <c r="M32" s="414"/>
      <c r="N32" s="245" t="s">
        <v>112</v>
      </c>
      <c r="O32" s="251"/>
      <c r="P32" s="248">
        <v>0</v>
      </c>
      <c r="Q32" s="248">
        <v>0</v>
      </c>
      <c r="R32" s="328">
        <f t="shared" si="2"/>
        <v>0</v>
      </c>
      <c r="S32" s="297"/>
      <c r="T32" s="297"/>
      <c r="U32" s="329"/>
      <c r="V32" s="329"/>
      <c r="W32" s="329"/>
    </row>
    <row r="33" spans="1:18" ht="15.6" x14ac:dyDescent="0.3">
      <c r="A33" s="244" t="s">
        <v>1</v>
      </c>
      <c r="B33" s="415"/>
      <c r="C33" s="376" t="s">
        <v>2</v>
      </c>
      <c r="D33" s="377"/>
      <c r="E33" s="267"/>
      <c r="F33" s="269"/>
      <c r="G33" s="269"/>
      <c r="H33" s="270"/>
      <c r="I33" s="331">
        <f>SUM(I24:I32)</f>
        <v>0</v>
      </c>
      <c r="L33" s="227"/>
      <c r="M33" s="414"/>
      <c r="N33" s="390" t="s">
        <v>66</v>
      </c>
      <c r="O33" s="388"/>
      <c r="P33" s="248">
        <v>0</v>
      </c>
      <c r="Q33" s="248">
        <v>0</v>
      </c>
      <c r="R33" s="325">
        <f t="shared" si="2"/>
        <v>0</v>
      </c>
    </row>
    <row r="34" spans="1:18" x14ac:dyDescent="0.3">
      <c r="B34" s="360"/>
      <c r="C34" s="360"/>
      <c r="D34" s="360"/>
      <c r="F34" s="223"/>
      <c r="G34" s="223"/>
      <c r="H34" s="223"/>
      <c r="K34" s="319"/>
      <c r="L34" s="227"/>
      <c r="M34" s="414"/>
      <c r="N34" s="245" t="s">
        <v>68</v>
      </c>
      <c r="O34" s="388"/>
      <c r="P34" s="248">
        <v>0</v>
      </c>
      <c r="Q34" s="248">
        <v>0</v>
      </c>
      <c r="R34" s="325">
        <f t="shared" si="2"/>
        <v>0</v>
      </c>
    </row>
    <row r="35" spans="1:18" ht="15" customHeight="1" x14ac:dyDescent="0.3">
      <c r="A35" s="244"/>
      <c r="B35" s="413" t="s">
        <v>20</v>
      </c>
      <c r="C35" s="378" t="s">
        <v>11</v>
      </c>
      <c r="D35" s="379"/>
      <c r="E35" s="332"/>
      <c r="F35" s="333"/>
      <c r="G35" s="334" t="s">
        <v>56</v>
      </c>
      <c r="H35" s="335" t="s">
        <v>25</v>
      </c>
      <c r="I35" s="336" t="s">
        <v>57</v>
      </c>
      <c r="J35" s="337"/>
      <c r="K35" s="338" t="s">
        <v>42</v>
      </c>
      <c r="L35" s="227"/>
      <c r="M35" s="414"/>
      <c r="N35" s="245" t="s">
        <v>61</v>
      </c>
      <c r="O35" s="388"/>
      <c r="P35" s="248">
        <v>0</v>
      </c>
      <c r="Q35" s="248">
        <v>0</v>
      </c>
      <c r="R35" s="325">
        <f t="shared" si="2"/>
        <v>0</v>
      </c>
    </row>
    <row r="36" spans="1:18" x14ac:dyDescent="0.3">
      <c r="A36" s="244" t="s">
        <v>1</v>
      </c>
      <c r="B36" s="414"/>
      <c r="C36" s="240" t="s">
        <v>36</v>
      </c>
      <c r="D36" s="259"/>
      <c r="E36" s="262" t="s">
        <v>31</v>
      </c>
      <c r="F36" s="242"/>
      <c r="G36" s="243">
        <v>0</v>
      </c>
      <c r="H36" s="232">
        <v>0</v>
      </c>
      <c r="I36" s="325">
        <f>G36+H36/12</f>
        <v>0</v>
      </c>
      <c r="K36" s="339" t="str">
        <f>IF(I36=0,"","M-Vertr., Zinsausw.")</f>
        <v/>
      </c>
      <c r="L36" s="227"/>
      <c r="M36" s="414"/>
      <c r="N36" s="245" t="s">
        <v>23</v>
      </c>
      <c r="O36" s="388"/>
      <c r="P36" s="248">
        <v>0</v>
      </c>
      <c r="Q36" s="248">
        <v>0</v>
      </c>
      <c r="R36" s="325">
        <f t="shared" si="2"/>
        <v>0</v>
      </c>
    </row>
    <row r="37" spans="1:18" x14ac:dyDescent="0.3">
      <c r="A37" s="244" t="s">
        <v>1</v>
      </c>
      <c r="B37" s="414"/>
      <c r="C37" s="245" t="s">
        <v>148</v>
      </c>
      <c r="D37" s="263"/>
      <c r="E37" s="340" t="s">
        <v>46</v>
      </c>
      <c r="F37" s="252"/>
      <c r="G37" s="324">
        <v>0</v>
      </c>
      <c r="H37" s="324">
        <v>0</v>
      </c>
      <c r="I37" s="325">
        <f>F37*365/12</f>
        <v>0</v>
      </c>
      <c r="K37" s="426" t="str">
        <f>IF(I37=0,"","letzte APH Rg.")</f>
        <v/>
      </c>
      <c r="L37" s="227"/>
      <c r="M37" s="414"/>
      <c r="N37" s="245" t="s">
        <v>33</v>
      </c>
      <c r="O37" s="388"/>
      <c r="P37" s="248">
        <v>0</v>
      </c>
      <c r="Q37" s="248">
        <v>0</v>
      </c>
      <c r="R37" s="325">
        <f t="shared" si="2"/>
        <v>0</v>
      </c>
    </row>
    <row r="38" spans="1:18" x14ac:dyDescent="0.3">
      <c r="A38" s="244" t="s">
        <v>1</v>
      </c>
      <c r="B38" s="414"/>
      <c r="C38" s="253"/>
      <c r="D38" s="263"/>
      <c r="E38" s="340" t="s">
        <v>45</v>
      </c>
      <c r="F38" s="252"/>
      <c r="G38" s="324">
        <v>0</v>
      </c>
      <c r="H38" s="324">
        <v>0</v>
      </c>
      <c r="I38" s="325">
        <f>F38*365/12</f>
        <v>0</v>
      </c>
      <c r="K38" s="427"/>
      <c r="L38" s="227"/>
      <c r="M38" s="414"/>
      <c r="N38" s="245" t="s">
        <v>120</v>
      </c>
      <c r="O38" s="388"/>
      <c r="P38" s="248">
        <v>0</v>
      </c>
      <c r="Q38" s="248">
        <v>0</v>
      </c>
      <c r="R38" s="325">
        <f t="shared" si="2"/>
        <v>0</v>
      </c>
    </row>
    <row r="39" spans="1:18" x14ac:dyDescent="0.3">
      <c r="A39" s="244" t="s">
        <v>1</v>
      </c>
      <c r="B39" s="414"/>
      <c r="C39" s="253"/>
      <c r="D39" s="263"/>
      <c r="E39" s="340" t="s">
        <v>44</v>
      </c>
      <c r="F39" s="252"/>
      <c r="G39" s="324">
        <v>0</v>
      </c>
      <c r="H39" s="324">
        <v>0</v>
      </c>
      <c r="I39" s="325">
        <f>F39*365/12</f>
        <v>0</v>
      </c>
      <c r="K39" s="428"/>
      <c r="L39" s="227"/>
      <c r="M39" s="414"/>
      <c r="N39" s="249"/>
      <c r="O39" s="250"/>
      <c r="P39" s="248">
        <v>0</v>
      </c>
      <c r="Q39" s="248">
        <v>0</v>
      </c>
      <c r="R39" s="325">
        <f t="shared" si="2"/>
        <v>0</v>
      </c>
    </row>
    <row r="40" spans="1:18" x14ac:dyDescent="0.3">
      <c r="A40" s="244" t="s">
        <v>1</v>
      </c>
      <c r="B40" s="414"/>
      <c r="C40" s="245" t="s">
        <v>37</v>
      </c>
      <c r="D40" s="264"/>
      <c r="E40" s="241" t="s">
        <v>67</v>
      </c>
      <c r="F40" s="247"/>
      <c r="G40" s="248">
        <v>0</v>
      </c>
      <c r="H40" s="230">
        <v>0</v>
      </c>
      <c r="I40" s="325">
        <f>G40+H40/12</f>
        <v>0</v>
      </c>
      <c r="K40" s="327" t="str">
        <f>IF(I40=0,"","Police oder Rg.")</f>
        <v/>
      </c>
      <c r="L40" s="227"/>
      <c r="M40" s="414"/>
      <c r="N40" s="245" t="s">
        <v>29</v>
      </c>
      <c r="O40" s="250"/>
      <c r="P40" s="248">
        <v>0</v>
      </c>
      <c r="Q40" s="248">
        <v>0</v>
      </c>
      <c r="R40" s="325">
        <f t="shared" si="2"/>
        <v>0</v>
      </c>
    </row>
    <row r="41" spans="1:18" x14ac:dyDescent="0.3">
      <c r="A41" s="244" t="s">
        <v>1</v>
      </c>
      <c r="B41" s="414"/>
      <c r="C41" s="249"/>
      <c r="D41" s="246"/>
      <c r="E41" s="241"/>
      <c r="F41" s="247"/>
      <c r="G41" s="248">
        <v>0</v>
      </c>
      <c r="H41" s="230">
        <v>0</v>
      </c>
      <c r="I41" s="325">
        <f>G41+H41/12</f>
        <v>0</v>
      </c>
      <c r="K41" s="327"/>
      <c r="L41" s="227"/>
      <c r="M41" s="414"/>
      <c r="N41" s="245" t="s">
        <v>69</v>
      </c>
      <c r="O41" s="250"/>
      <c r="P41" s="248">
        <v>0</v>
      </c>
      <c r="Q41" s="248">
        <v>0</v>
      </c>
      <c r="R41" s="325">
        <f t="shared" si="2"/>
        <v>0</v>
      </c>
    </row>
    <row r="42" spans="1:18" x14ac:dyDescent="0.3">
      <c r="A42" s="244" t="s">
        <v>1</v>
      </c>
      <c r="B42" s="414"/>
      <c r="C42" s="249"/>
      <c r="D42" s="246"/>
      <c r="E42" s="241"/>
      <c r="F42" s="247"/>
      <c r="G42" s="248"/>
      <c r="H42" s="248"/>
      <c r="I42" s="325">
        <f>G42+H42/12</f>
        <v>0</v>
      </c>
      <c r="K42" s="330"/>
      <c r="L42" s="227"/>
      <c r="M42" s="414"/>
      <c r="N42" s="245" t="s">
        <v>64</v>
      </c>
      <c r="O42" s="250"/>
      <c r="P42" s="248">
        <v>0</v>
      </c>
      <c r="Q42" s="248">
        <v>0</v>
      </c>
      <c r="R42" s="325">
        <f t="shared" si="2"/>
        <v>0</v>
      </c>
    </row>
    <row r="43" spans="1:18" ht="15.6" x14ac:dyDescent="0.3">
      <c r="A43" s="244" t="s">
        <v>1</v>
      </c>
      <c r="B43" s="414"/>
      <c r="C43" s="376" t="s">
        <v>2</v>
      </c>
      <c r="D43" s="377"/>
      <c r="E43" s="341"/>
      <c r="F43" s="268"/>
      <c r="G43" s="269"/>
      <c r="H43" s="342"/>
      <c r="I43" s="343">
        <f>SUM(I36:I42)</f>
        <v>0</v>
      </c>
      <c r="L43" s="227"/>
      <c r="M43" s="414"/>
      <c r="N43" s="245" t="s">
        <v>63</v>
      </c>
      <c r="O43" s="250"/>
      <c r="P43" s="248">
        <v>0</v>
      </c>
      <c r="Q43" s="248">
        <v>0</v>
      </c>
      <c r="R43" s="325">
        <f t="shared" si="2"/>
        <v>0</v>
      </c>
    </row>
    <row r="44" spans="1:18" x14ac:dyDescent="0.3">
      <c r="A44" s="244"/>
      <c r="B44" s="414"/>
      <c r="C44" s="380"/>
      <c r="D44" s="381"/>
      <c r="E44" s="254"/>
      <c r="F44" s="255"/>
      <c r="G44" s="255"/>
      <c r="H44" s="256"/>
      <c r="I44" s="344"/>
      <c r="L44" s="227"/>
      <c r="M44" s="414"/>
      <c r="N44" s="245" t="s">
        <v>28</v>
      </c>
      <c r="O44" s="250"/>
      <c r="P44" s="248">
        <v>0</v>
      </c>
      <c r="Q44" s="248">
        <v>0</v>
      </c>
      <c r="R44" s="325">
        <f t="shared" si="2"/>
        <v>0</v>
      </c>
    </row>
    <row r="45" spans="1:18" ht="15.6" x14ac:dyDescent="0.3">
      <c r="A45" s="244"/>
      <c r="B45" s="414"/>
      <c r="C45" s="257" t="s">
        <v>52</v>
      </c>
      <c r="D45" s="258"/>
      <c r="E45" s="345"/>
      <c r="F45" s="346"/>
      <c r="G45" s="334" t="s">
        <v>56</v>
      </c>
      <c r="H45" s="335" t="s">
        <v>25</v>
      </c>
      <c r="I45" s="347" t="s">
        <v>57</v>
      </c>
      <c r="J45" s="348"/>
      <c r="K45" s="349" t="s">
        <v>42</v>
      </c>
      <c r="L45" s="227"/>
      <c r="M45" s="414"/>
      <c r="N45" s="245" t="s">
        <v>30</v>
      </c>
      <c r="O45" s="250"/>
      <c r="P45" s="248">
        <v>0</v>
      </c>
      <c r="Q45" s="248">
        <v>0</v>
      </c>
      <c r="R45" s="325">
        <f t="shared" si="2"/>
        <v>0</v>
      </c>
    </row>
    <row r="46" spans="1:18" x14ac:dyDescent="0.3">
      <c r="A46" s="244"/>
      <c r="B46" s="414"/>
      <c r="C46" s="240" t="s">
        <v>32</v>
      </c>
      <c r="D46" s="259"/>
      <c r="E46" s="241" t="s">
        <v>67</v>
      </c>
      <c r="F46" s="242"/>
      <c r="G46" s="243"/>
      <c r="H46" s="260">
        <v>0</v>
      </c>
      <c r="I46" s="325">
        <f t="shared" ref="I46:I52" si="4">G46+H46/12</f>
        <v>0</v>
      </c>
      <c r="K46" s="327" t="str">
        <f>IF(I46=0,"","Police oder Rg.")</f>
        <v/>
      </c>
      <c r="L46" s="227"/>
      <c r="M46" s="414"/>
      <c r="N46" s="249"/>
      <c r="O46" s="250"/>
      <c r="P46" s="248">
        <v>0</v>
      </c>
      <c r="Q46" s="248">
        <v>0</v>
      </c>
      <c r="R46" s="325">
        <f t="shared" ref="R46" si="5">P46+Q46/12</f>
        <v>0</v>
      </c>
    </row>
    <row r="47" spans="1:18" x14ac:dyDescent="0.3">
      <c r="A47" s="244"/>
      <c r="B47" s="414"/>
      <c r="C47" s="245" t="str">
        <f>IF((AND(I25=0,I26=0)),"Franchise und Selbstbehalt","")</f>
        <v>Franchise und Selbstbehalt</v>
      </c>
      <c r="D47" s="261"/>
      <c r="E47" s="262"/>
      <c r="F47" s="242"/>
      <c r="G47" s="243">
        <v>0</v>
      </c>
      <c r="H47" s="231">
        <v>0</v>
      </c>
      <c r="I47" s="325">
        <f>G47+H47/12</f>
        <v>0</v>
      </c>
      <c r="K47" s="327" t="str">
        <f>IF(I47=0,"","Police oder Beleg")</f>
        <v/>
      </c>
      <c r="L47" s="227"/>
      <c r="M47" s="414"/>
      <c r="N47" s="245" t="s">
        <v>107</v>
      </c>
      <c r="O47" s="250"/>
      <c r="P47" s="248">
        <v>0</v>
      </c>
      <c r="Q47" s="248">
        <v>0</v>
      </c>
      <c r="R47" s="325">
        <f t="shared" si="2"/>
        <v>0</v>
      </c>
    </row>
    <row r="48" spans="1:18" x14ac:dyDescent="0.3">
      <c r="A48" s="244"/>
      <c r="B48" s="414"/>
      <c r="C48" s="431" t="s">
        <v>102</v>
      </c>
      <c r="D48" s="432"/>
      <c r="E48" s="241" t="s">
        <v>43</v>
      </c>
      <c r="F48" s="247"/>
      <c r="G48" s="248">
        <v>0</v>
      </c>
      <c r="H48" s="231"/>
      <c r="I48" s="325">
        <f t="shared" si="4"/>
        <v>0</v>
      </c>
      <c r="K48" s="429" t="s">
        <v>134</v>
      </c>
      <c r="L48" s="227"/>
      <c r="M48" s="414"/>
      <c r="N48" s="245" t="s">
        <v>108</v>
      </c>
      <c r="O48" s="250"/>
      <c r="P48" s="248">
        <v>0</v>
      </c>
      <c r="Q48" s="248">
        <v>0</v>
      </c>
      <c r="R48" s="325">
        <f t="shared" si="2"/>
        <v>0</v>
      </c>
    </row>
    <row r="49" spans="1:20" x14ac:dyDescent="0.3">
      <c r="A49" s="244"/>
      <c r="B49" s="414"/>
      <c r="C49" s="433"/>
      <c r="D49" s="434"/>
      <c r="E49" s="241" t="s">
        <v>38</v>
      </c>
      <c r="F49" s="247"/>
      <c r="G49" s="248">
        <v>0</v>
      </c>
      <c r="H49" s="231">
        <v>0</v>
      </c>
      <c r="I49" s="325">
        <f t="shared" si="4"/>
        <v>0</v>
      </c>
      <c r="K49" s="430"/>
      <c r="L49" s="227"/>
      <c r="M49" s="414"/>
      <c r="N49" s="245" t="s">
        <v>109</v>
      </c>
      <c r="O49" s="250"/>
      <c r="P49" s="248">
        <v>0</v>
      </c>
      <c r="Q49" s="248">
        <v>0</v>
      </c>
      <c r="R49" s="325">
        <f t="shared" si="2"/>
        <v>0</v>
      </c>
    </row>
    <row r="50" spans="1:20" x14ac:dyDescent="0.3">
      <c r="A50" s="244"/>
      <c r="B50" s="414"/>
      <c r="C50" s="245" t="s">
        <v>101</v>
      </c>
      <c r="D50" s="264"/>
      <c r="E50" s="350" t="s">
        <v>58</v>
      </c>
      <c r="F50" s="247"/>
      <c r="G50" s="324">
        <v>0</v>
      </c>
      <c r="H50" s="351">
        <v>0</v>
      </c>
      <c r="I50" s="325">
        <f>SUM(R26:R56)</f>
        <v>0</v>
      </c>
      <c r="K50" s="327" t="str">
        <f>IF(I50=0,"","Hilfsblatt")</f>
        <v/>
      </c>
      <c r="L50" s="227"/>
      <c r="M50" s="414"/>
      <c r="N50" s="249"/>
      <c r="O50" s="250"/>
      <c r="P50" s="248">
        <v>0</v>
      </c>
      <c r="Q50" s="248">
        <v>0</v>
      </c>
      <c r="R50" s="325">
        <f t="shared" si="2"/>
        <v>0</v>
      </c>
    </row>
    <row r="51" spans="1:20" x14ac:dyDescent="0.3">
      <c r="A51" s="244"/>
      <c r="B51" s="414"/>
      <c r="C51" s="249"/>
      <c r="D51" s="246"/>
      <c r="E51" s="241"/>
      <c r="F51" s="247"/>
      <c r="G51" s="265"/>
      <c r="H51" s="231"/>
      <c r="I51" s="325">
        <f t="shared" si="4"/>
        <v>0</v>
      </c>
      <c r="K51" s="327"/>
      <c r="L51" s="227"/>
      <c r="M51" s="414"/>
      <c r="N51" s="245" t="s">
        <v>24</v>
      </c>
      <c r="O51" s="250"/>
      <c r="P51" s="248">
        <v>0</v>
      </c>
      <c r="Q51" s="248">
        <v>0</v>
      </c>
      <c r="R51" s="325">
        <f t="shared" si="2"/>
        <v>0</v>
      </c>
    </row>
    <row r="52" spans="1:20" x14ac:dyDescent="0.3">
      <c r="A52" s="244"/>
      <c r="B52" s="414"/>
      <c r="C52" s="249"/>
      <c r="D52" s="246"/>
      <c r="E52" s="241"/>
      <c r="F52" s="247"/>
      <c r="G52" s="248"/>
      <c r="H52" s="248"/>
      <c r="I52" s="325">
        <f t="shared" si="4"/>
        <v>0</v>
      </c>
      <c r="K52" s="330"/>
      <c r="L52" s="227"/>
      <c r="M52" s="414"/>
      <c r="N52" s="245" t="s">
        <v>34</v>
      </c>
      <c r="O52" s="250"/>
      <c r="P52" s="248">
        <v>0</v>
      </c>
      <c r="Q52" s="248">
        <v>0</v>
      </c>
      <c r="R52" s="325">
        <f t="shared" si="2"/>
        <v>0</v>
      </c>
    </row>
    <row r="53" spans="1:20" ht="15.6" x14ac:dyDescent="0.3">
      <c r="A53" s="244"/>
      <c r="B53" s="415"/>
      <c r="C53" s="376" t="s">
        <v>2</v>
      </c>
      <c r="D53" s="377"/>
      <c r="E53" s="267"/>
      <c r="F53" s="268"/>
      <c r="G53" s="269"/>
      <c r="H53" s="270"/>
      <c r="I53" s="331">
        <f>SUM(I46:I52)</f>
        <v>0</v>
      </c>
      <c r="L53" s="227"/>
      <c r="M53" s="414"/>
      <c r="N53" s="245" t="s">
        <v>22</v>
      </c>
      <c r="O53" s="250"/>
      <c r="P53" s="248">
        <v>0</v>
      </c>
      <c r="Q53" s="248">
        <v>0</v>
      </c>
      <c r="R53" s="325">
        <f t="shared" si="2"/>
        <v>0</v>
      </c>
    </row>
    <row r="54" spans="1:20" x14ac:dyDescent="0.3">
      <c r="A54" s="244"/>
      <c r="B54" s="360"/>
      <c r="C54" s="360"/>
      <c r="D54" s="360"/>
      <c r="F54" s="223"/>
      <c r="G54" s="223"/>
      <c r="H54" s="223"/>
      <c r="K54" s="329"/>
      <c r="L54" s="227"/>
      <c r="M54" s="414"/>
      <c r="N54" s="245" t="s">
        <v>70</v>
      </c>
      <c r="O54" s="241"/>
      <c r="P54" s="248">
        <v>0</v>
      </c>
      <c r="Q54" s="248">
        <v>0</v>
      </c>
      <c r="R54" s="325">
        <f t="shared" si="2"/>
        <v>0</v>
      </c>
      <c r="S54" s="229"/>
    </row>
    <row r="55" spans="1:20" ht="15" customHeight="1" x14ac:dyDescent="0.3">
      <c r="A55" s="244" t="s">
        <v>1</v>
      </c>
      <c r="B55" s="413" t="s">
        <v>2</v>
      </c>
      <c r="C55" s="382" t="s">
        <v>10</v>
      </c>
      <c r="D55" s="383"/>
      <c r="E55" s="271"/>
      <c r="F55" s="272"/>
      <c r="G55" s="272"/>
      <c r="H55" s="273"/>
      <c r="I55" s="352">
        <f>I33</f>
        <v>0</v>
      </c>
      <c r="J55" s="299"/>
      <c r="K55" s="416"/>
      <c r="L55" s="227"/>
      <c r="M55" s="414"/>
      <c r="N55" s="245" t="s">
        <v>54</v>
      </c>
      <c r="O55" s="250"/>
      <c r="P55" s="248">
        <v>0</v>
      </c>
      <c r="Q55" s="248">
        <v>0</v>
      </c>
      <c r="R55" s="325">
        <f t="shared" si="2"/>
        <v>0</v>
      </c>
    </row>
    <row r="56" spans="1:20" x14ac:dyDescent="0.3">
      <c r="B56" s="414"/>
      <c r="C56" s="384" t="s">
        <v>20</v>
      </c>
      <c r="D56" s="385"/>
      <c r="E56" s="274"/>
      <c r="F56" s="275"/>
      <c r="G56" s="275"/>
      <c r="H56" s="276"/>
      <c r="I56" s="353">
        <f>I43+I53</f>
        <v>0</v>
      </c>
      <c r="J56" s="299"/>
      <c r="K56" s="416"/>
      <c r="L56" s="227"/>
      <c r="M56" s="414"/>
      <c r="N56" s="249"/>
      <c r="O56" s="250"/>
      <c r="P56" s="248"/>
      <c r="Q56" s="248"/>
      <c r="R56" s="325">
        <f t="shared" si="2"/>
        <v>0</v>
      </c>
    </row>
    <row r="57" spans="1:20" ht="18.75" customHeight="1" x14ac:dyDescent="0.3">
      <c r="A57" s="244" t="s">
        <v>1</v>
      </c>
      <c r="B57" s="415"/>
      <c r="C57" s="386" t="str">
        <f>IF(I57&lt;0,"Mehrausgaben","Ausgabenüberschuss")</f>
        <v>Ausgabenüberschuss</v>
      </c>
      <c r="D57" s="387"/>
      <c r="E57" s="277"/>
      <c r="F57" s="278"/>
      <c r="G57" s="278"/>
      <c r="H57" s="279"/>
      <c r="I57" s="354">
        <f>I33-I56</f>
        <v>0</v>
      </c>
      <c r="J57" s="299"/>
      <c r="L57" s="416"/>
      <c r="M57" s="415"/>
      <c r="N57" s="376" t="s">
        <v>2</v>
      </c>
      <c r="O57" s="266"/>
      <c r="P57" s="267"/>
      <c r="Q57" s="268"/>
      <c r="R57" s="355">
        <f>SUM(R24:R56)</f>
        <v>0</v>
      </c>
    </row>
    <row r="58" spans="1:20" x14ac:dyDescent="0.3">
      <c r="A58" s="244" t="s">
        <v>1</v>
      </c>
      <c r="C58" s="233"/>
      <c r="D58" s="233"/>
      <c r="E58" s="280"/>
      <c r="F58" s="280"/>
      <c r="G58" s="280"/>
      <c r="H58" s="234"/>
      <c r="I58" s="235"/>
      <c r="L58" s="416"/>
    </row>
    <row r="59" spans="1:20" s="228" customFormat="1" x14ac:dyDescent="0.3">
      <c r="A59" s="289"/>
      <c r="B59" s="411" t="s">
        <v>104</v>
      </c>
      <c r="C59" s="412"/>
      <c r="D59" s="356"/>
      <c r="E59" s="356"/>
      <c r="F59" s="356"/>
      <c r="G59" s="356"/>
      <c r="H59" s="356"/>
      <c r="I59" s="357"/>
      <c r="J59" s="222"/>
      <c r="K59" s="297"/>
      <c r="L59" s="369"/>
      <c r="M59" s="391" t="s">
        <v>114</v>
      </c>
      <c r="N59" s="392"/>
      <c r="O59" s="392"/>
      <c r="P59" s="392"/>
      <c r="Q59" s="393" t="s">
        <v>105</v>
      </c>
      <c r="R59" s="394" t="s">
        <v>106</v>
      </c>
      <c r="S59" s="222"/>
      <c r="T59" s="229"/>
    </row>
    <row r="60" spans="1:20" x14ac:dyDescent="0.3">
      <c r="A60" s="281"/>
      <c r="B60" s="417"/>
      <c r="C60" s="418"/>
      <c r="D60" s="418"/>
      <c r="E60" s="418"/>
      <c r="F60" s="418"/>
      <c r="G60" s="418"/>
      <c r="H60" s="418"/>
      <c r="I60" s="419"/>
      <c r="J60" s="222"/>
      <c r="K60" s="222"/>
      <c r="L60" s="369"/>
      <c r="M60" s="395" t="s">
        <v>51</v>
      </c>
      <c r="N60" s="396"/>
      <c r="O60" s="396"/>
      <c r="P60" s="396" t="s">
        <v>48</v>
      </c>
      <c r="Q60" s="282">
        <v>20670</v>
      </c>
      <c r="R60" s="283">
        <f>Q60/12</f>
        <v>1722.5</v>
      </c>
    </row>
    <row r="61" spans="1:20" x14ac:dyDescent="0.3">
      <c r="A61" s="281"/>
      <c r="B61" s="417"/>
      <c r="C61" s="418"/>
      <c r="D61" s="418"/>
      <c r="E61" s="418"/>
      <c r="F61" s="418"/>
      <c r="G61" s="418"/>
      <c r="H61" s="418"/>
      <c r="I61" s="419"/>
      <c r="J61" s="222"/>
      <c r="K61" s="222"/>
      <c r="L61" s="369"/>
      <c r="M61" s="397"/>
      <c r="N61" s="360"/>
      <c r="O61" s="360"/>
      <c r="P61" s="360" t="s">
        <v>49</v>
      </c>
      <c r="Q61" s="284">
        <v>31005</v>
      </c>
      <c r="R61" s="285">
        <f>Q61/12</f>
        <v>2583.75</v>
      </c>
    </row>
    <row r="62" spans="1:20" x14ac:dyDescent="0.3">
      <c r="A62" s="281"/>
      <c r="B62" s="417"/>
      <c r="C62" s="418"/>
      <c r="D62" s="418"/>
      <c r="E62" s="418"/>
      <c r="F62" s="418"/>
      <c r="G62" s="418"/>
      <c r="H62" s="418"/>
      <c r="I62" s="419"/>
      <c r="J62" s="222"/>
      <c r="K62" s="222"/>
      <c r="L62" s="369"/>
      <c r="M62" s="398" t="s">
        <v>50</v>
      </c>
      <c r="N62" s="399"/>
      <c r="O62" s="399"/>
      <c r="P62" s="399"/>
      <c r="Q62" s="286">
        <v>6890</v>
      </c>
      <c r="R62" s="287">
        <f>Q62/12</f>
        <v>574.16666666666663</v>
      </c>
    </row>
    <row r="63" spans="1:20" ht="60.6" customHeight="1" x14ac:dyDescent="0.3">
      <c r="A63" s="281"/>
      <c r="B63" s="420"/>
      <c r="C63" s="421"/>
      <c r="D63" s="421"/>
      <c r="E63" s="421"/>
      <c r="F63" s="421"/>
      <c r="G63" s="421"/>
      <c r="H63" s="421"/>
      <c r="I63" s="422"/>
      <c r="J63" s="222"/>
      <c r="K63" s="222"/>
      <c r="L63" s="227"/>
      <c r="Q63" s="359"/>
      <c r="R63" s="358"/>
    </row>
    <row r="64" spans="1:20" x14ac:dyDescent="0.3">
      <c r="A64" s="281"/>
      <c r="B64" s="305"/>
      <c r="C64" s="305"/>
      <c r="D64" s="305"/>
      <c r="E64" s="305"/>
      <c r="F64" s="305"/>
      <c r="G64" s="305"/>
      <c r="H64" s="305"/>
      <c r="I64" s="305"/>
      <c r="J64" s="222"/>
      <c r="K64" s="222"/>
      <c r="L64" s="227"/>
      <c r="Q64" s="359"/>
      <c r="R64" s="358"/>
    </row>
    <row r="65" spans="1:12" x14ac:dyDescent="0.3">
      <c r="A65" s="281"/>
      <c r="L65" s="227"/>
    </row>
    <row r="66" spans="1:12" s="222" customFormat="1" x14ac:dyDescent="0.3">
      <c r="B66" s="369" t="s">
        <v>4</v>
      </c>
      <c r="C66" s="360"/>
      <c r="H66" s="226"/>
      <c r="L66" s="227"/>
    </row>
    <row r="67" spans="1:12" s="222" customFormat="1" ht="14.25" customHeight="1" x14ac:dyDescent="0.3">
      <c r="B67" s="360" t="s">
        <v>123</v>
      </c>
      <c r="C67" s="360"/>
      <c r="E67" s="236"/>
      <c r="F67" s="236"/>
      <c r="G67" s="236"/>
      <c r="H67" s="225" t="s">
        <v>5</v>
      </c>
      <c r="I67" s="236"/>
      <c r="J67" s="236"/>
      <c r="K67" s="236"/>
      <c r="L67" s="227"/>
    </row>
    <row r="68" spans="1:12" s="222" customFormat="1" ht="40.950000000000003" customHeight="1" x14ac:dyDescent="0.3">
      <c r="B68" s="360" t="s">
        <v>145</v>
      </c>
      <c r="C68" s="360"/>
      <c r="E68" s="237"/>
      <c r="F68" s="237"/>
      <c r="G68" s="237"/>
      <c r="H68" s="225" t="s">
        <v>5</v>
      </c>
      <c r="I68" s="237"/>
      <c r="J68" s="237"/>
      <c r="K68" s="237"/>
      <c r="L68" s="227"/>
    </row>
    <row r="69" spans="1:12" s="222" customFormat="1" ht="11.25" customHeight="1" x14ac:dyDescent="0.3">
      <c r="B69" s="360"/>
      <c r="C69" s="360"/>
      <c r="H69" s="225"/>
      <c r="I69" s="288"/>
      <c r="L69" s="227"/>
    </row>
    <row r="70" spans="1:12" s="222" customFormat="1" x14ac:dyDescent="0.3">
      <c r="B70" s="369" t="s">
        <v>6</v>
      </c>
      <c r="C70" s="360"/>
      <c r="H70" s="225"/>
      <c r="I70" s="288"/>
      <c r="L70" s="227"/>
    </row>
    <row r="71" spans="1:12" s="222" customFormat="1" ht="14.25" customHeight="1" x14ac:dyDescent="0.3">
      <c r="B71" s="360" t="s">
        <v>122</v>
      </c>
      <c r="C71" s="360"/>
      <c r="E71" s="236"/>
      <c r="F71" s="236"/>
      <c r="G71" s="236"/>
      <c r="H71" s="225" t="s">
        <v>5</v>
      </c>
      <c r="I71" s="236"/>
      <c r="J71" s="236"/>
      <c r="K71" s="236"/>
      <c r="L71" s="227"/>
    </row>
    <row r="72" spans="1:12" s="222" customFormat="1" x14ac:dyDescent="0.3">
      <c r="I72" s="225"/>
      <c r="K72" s="224"/>
      <c r="L72" s="227"/>
    </row>
    <row r="73" spans="1:12" s="222" customFormat="1" x14ac:dyDescent="0.3">
      <c r="H73" s="225"/>
      <c r="I73" s="223"/>
      <c r="K73" s="224"/>
      <c r="L73" s="224"/>
    </row>
  </sheetData>
  <sheetProtection algorithmName="SHA-512" hashValue="k8jt3FMd5z2Hj9EJQ0wIFP3JFFYjMpgh+QkJboT3CiFcswJuCqTUH6W6+zT74I6jH9X7QRL9rllrUdSOnwhOeQ==" saltValue="WjatjWBaeh0XFJG5YmCIXw==" spinCount="100000" sheet="1" selectLockedCells="1"/>
  <protectedRanges>
    <protectedRange algorithmName="SHA-512" hashValue="olUKWebDwNm4qAr4aegFYWjAyudS+gcLX/gpTS8SEWwHgJaYz0i23KnWnRVGhFGcHJE9T2sYKOZMuXaXR+OJGA==" saltValue="EWJpPBRFRsH0N7NhgDgGKQ==" spinCount="100000" sqref="G21 F20 F16" name="Range1_3"/>
    <protectedRange algorithmName="SHA-512" hashValue="olUKWebDwNm4qAr4aegFYWjAyudS+gcLX/gpTS8SEWwHgJaYz0i23KnWnRVGhFGcHJE9T2sYKOZMuXaXR+OJGA==" saltValue="EWJpPBRFRsH0N7NhgDgGKQ==" spinCount="100000" sqref="G8:G10 D19:F19 G16:G18 G20 H17:I17 H11:I11 F15 O11:Q11 H13:H16 P12:Q14 D8:F8 D11:F14 D16 D20 O12:O20" name="Range1_3_1"/>
    <protectedRange algorithmName="SHA-512" hashValue="olUKWebDwNm4qAr4aegFYWjAyudS+gcLX/gpTS8SEWwHgJaYz0i23KnWnRVGhFGcHJE9T2sYKOZMuXaXR+OJGA==" saltValue="EWJpPBRFRsH0N7NhgDgGKQ==" spinCount="100000" sqref="I16" name="Range1_3_1_6"/>
    <protectedRange algorithmName="SHA-512" hashValue="olUKWebDwNm4qAr4aegFYWjAyudS+gcLX/gpTS8SEWwHgJaYz0i23KnWnRVGhFGcHJE9T2sYKOZMuXaXR+OJGA==" saltValue="EWJpPBRFRsH0N7NhgDgGKQ==" spinCount="100000" sqref="H12" name="Range1_3_1_5"/>
    <protectedRange algorithmName="SHA-512" hashValue="olUKWebDwNm4qAr4aegFYWjAyudS+gcLX/gpTS8SEWwHgJaYz0i23KnWnRVGhFGcHJE9T2sYKOZMuXaXR+OJGA==" saltValue="EWJpPBRFRsH0N7NhgDgGKQ==" spinCount="100000" sqref="I12" name="Range1_3_1_6_1"/>
  </protectedRanges>
  <mergeCells count="18">
    <mergeCell ref="B60:I63"/>
    <mergeCell ref="B24:B33"/>
    <mergeCell ref="D11:F11"/>
    <mergeCell ref="D13:F13"/>
    <mergeCell ref="M24:M57"/>
    <mergeCell ref="K25:K26"/>
    <mergeCell ref="K37:K39"/>
    <mergeCell ref="K48:K49"/>
    <mergeCell ref="C48:D49"/>
    <mergeCell ref="D14:E14"/>
    <mergeCell ref="D12:F12"/>
    <mergeCell ref="D19:F19"/>
    <mergeCell ref="L57:L58"/>
    <mergeCell ref="T29:W29"/>
    <mergeCell ref="B59:C59"/>
    <mergeCell ref="B35:B53"/>
    <mergeCell ref="B55:B57"/>
    <mergeCell ref="K55:K56"/>
  </mergeCells>
  <conditionalFormatting sqref="B59">
    <cfRule type="containsText" dxfId="47" priority="60" operator="containsText" text="Begründung Mehrausgaben">
      <formula>NOT(ISERROR(SEARCH("Begründung Mehrausgaben",B59)))</formula>
    </cfRule>
  </conditionalFormatting>
  <conditionalFormatting sqref="E24">
    <cfRule type="containsText" dxfId="46" priority="16" operator="containsText" text="Bezeichnung">
      <formula>NOT(ISERROR(SEARCH("Bezeichnung",E24)))</formula>
    </cfRule>
  </conditionalFormatting>
  <conditionalFormatting sqref="E28:E32">
    <cfRule type="containsText" dxfId="45" priority="44" operator="containsText" text="Bezeichnung">
      <formula>NOT(ISERROR(SEARCH("Bezeichnung",E28)))</formula>
    </cfRule>
  </conditionalFormatting>
  <conditionalFormatting sqref="E40">
    <cfRule type="containsText" dxfId="44" priority="21" operator="containsText" text="Bezeichnung">
      <formula>NOT(ISERROR(SEARCH("Bezeichnung",E40)))</formula>
    </cfRule>
  </conditionalFormatting>
  <conditionalFormatting sqref="E46">
    <cfRule type="containsText" dxfId="43" priority="19" operator="containsText" text="Bezeichnung">
      <formula>NOT(ISERROR(SEARCH("Bezeichnung",E46)))</formula>
    </cfRule>
  </conditionalFormatting>
  <conditionalFormatting sqref="E47">
    <cfRule type="containsText" dxfId="42" priority="41" operator="containsText" text="Kasse?">
      <formula>NOT(ISERROR(SEARCH("Kasse?",E47)))</formula>
    </cfRule>
  </conditionalFormatting>
  <conditionalFormatting sqref="F37:F39">
    <cfRule type="containsBlanks" dxfId="41" priority="43">
      <formula>LEN(TRIM(F37))=0</formula>
    </cfRule>
  </conditionalFormatting>
  <conditionalFormatting sqref="G9:G10">
    <cfRule type="containsText" dxfId="40" priority="55" operator="containsText" text="Kasse?">
      <formula>NOT(ISERROR(SEARCH("Kasse?",G9)))</formula>
    </cfRule>
  </conditionalFormatting>
  <conditionalFormatting sqref="I12">
    <cfRule type="cellIs" dxfId="39" priority="31" operator="greaterThan">
      <formula>1</formula>
    </cfRule>
    <cfRule type="expression" dxfId="38" priority="32">
      <formula>$F$17="Seit?"</formula>
    </cfRule>
  </conditionalFormatting>
  <conditionalFormatting sqref="I16">
    <cfRule type="cellIs" dxfId="37" priority="36" operator="greaterThan">
      <formula>1</formula>
    </cfRule>
    <cfRule type="expression" dxfId="36" priority="37">
      <formula>$G$18="ja"</formula>
    </cfRule>
  </conditionalFormatting>
  <conditionalFormatting sqref="I57">
    <cfRule type="cellIs" dxfId="35" priority="61" operator="greaterThan">
      <formula>0</formula>
    </cfRule>
  </conditionalFormatting>
  <conditionalFormatting sqref="I57:I58">
    <cfRule type="cellIs" dxfId="34" priority="62" operator="lessThan">
      <formula>0</formula>
    </cfRule>
  </conditionalFormatting>
  <conditionalFormatting sqref="K55 L57">
    <cfRule type="expression" priority="1">
      <formula>IF($L$57=0,"P.M. Vermögensverzehr gem. EL-Verfügung+$N$48;""")</formula>
    </cfRule>
  </conditionalFormatting>
  <conditionalFormatting sqref="M60:R60">
    <cfRule type="expression" dxfId="33" priority="10">
      <formula>$W$30="zu hause"</formula>
    </cfRule>
  </conditionalFormatting>
  <conditionalFormatting sqref="M62:R64">
    <cfRule type="expression" dxfId="32" priority="9">
      <formula>$W$30="APH"</formula>
    </cfRule>
  </conditionalFormatting>
  <conditionalFormatting sqref="O30">
    <cfRule type="containsText" dxfId="31" priority="24" operator="containsText" text="Bezeichnung">
      <formula>NOT(ISERROR(SEARCH("Bezeichnung",O30)))</formula>
    </cfRule>
  </conditionalFormatting>
  <conditionalFormatting sqref="O54">
    <cfRule type="containsText" dxfId="30" priority="38" operator="containsText" text="Bezeichnung">
      <formula>NOT(ISERROR(SEARCH("Bezeichnung",O54)))</formula>
    </cfRule>
  </conditionalFormatting>
  <conditionalFormatting sqref="Q29">
    <cfRule type="expression" dxfId="29" priority="13">
      <formula>$U$30=""</formula>
    </cfRule>
    <cfRule type="expression" dxfId="28" priority="14">
      <formula>$U$30&lt;3</formula>
    </cfRule>
  </conditionalFormatting>
  <pageMargins left="0.7" right="0.7" top="0.75" bottom="0.75" header="0.3" footer="0.3"/>
  <pageSetup paperSize="9" scale="67" orientation="portrait" r:id="rId1"/>
  <headerFooter>
    <oddFooter>&amp;L&amp;8Pro Senectute Kanton Schwyz ·  Hintere Bahnhofstrasse 8 · 8853 Lachen · T 055 442 65 85 · treuhanddienst@sz.prosenectute.ch&amp;R&amp;8&amp;D</oddFooter>
  </headerFooter>
  <ignoredErrors>
    <ignoredError sqref="I50" 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92347-D206-4299-935B-7EF69C1B8BE3}">
  <sheetPr codeName="Tabelle5">
    <tabColor theme="7" tint="0.79998168889431442"/>
    <pageSetUpPr fitToPage="1"/>
  </sheetPr>
  <dimension ref="E1:AE72"/>
  <sheetViews>
    <sheetView showGridLines="0" topLeftCell="A9" zoomScale="70" zoomScaleNormal="70" zoomScalePageLayoutView="75" workbookViewId="0">
      <selection activeCell="H13" sqref="H13:J13"/>
    </sheetView>
  </sheetViews>
  <sheetFormatPr baseColWidth="10" defaultColWidth="7.59765625" defaultRowHeight="14.4" x14ac:dyDescent="0.3"/>
  <cols>
    <col min="1" max="5" width="7.59765625" style="112"/>
    <col min="6" max="6" width="6.59765625" style="110" customWidth="1"/>
    <col min="7" max="7" width="14.3984375" style="110" customWidth="1"/>
    <col min="8" max="8" width="10.3984375" style="110" customWidth="1"/>
    <col min="9" max="9" width="17.3984375" style="110" customWidth="1"/>
    <col min="10" max="10" width="5.59765625" style="110" customWidth="1"/>
    <col min="11" max="11" width="8.69921875" style="110" customWidth="1"/>
    <col min="12" max="12" width="8.69921875" style="111" customWidth="1"/>
    <col min="13" max="13" width="11" style="96" customWidth="1"/>
    <col min="14" max="14" width="1.3984375" style="112" customWidth="1"/>
    <col min="15" max="15" width="19.59765625" style="112" customWidth="1"/>
    <col min="16" max="23" width="7.59765625" style="112"/>
    <col min="24" max="24" width="6.59765625" style="110" customWidth="1"/>
    <col min="25" max="25" width="19.3984375" style="110" customWidth="1"/>
    <col min="26" max="26" width="18.8984375" style="110" customWidth="1"/>
    <col min="27" max="28" width="8.69921875" style="110" customWidth="1"/>
    <col min="29" max="29" width="10.5" style="110" customWidth="1"/>
    <col min="30" max="31" width="7.59765625" style="110"/>
    <col min="32" max="16384" width="7.59765625" style="112"/>
  </cols>
  <sheetData>
    <row r="1" spans="5:30" s="110" customFormat="1" x14ac:dyDescent="0.3">
      <c r="L1" s="111"/>
      <c r="M1" s="96"/>
      <c r="O1" s="112"/>
      <c r="W1" s="112"/>
    </row>
    <row r="4" spans="5:30" x14ac:dyDescent="0.3">
      <c r="E4" s="1"/>
      <c r="Q4" s="110"/>
      <c r="R4" s="110"/>
      <c r="S4" s="110"/>
      <c r="T4" s="110"/>
      <c r="U4" s="110"/>
      <c r="V4" s="110"/>
    </row>
    <row r="5" spans="5:30" x14ac:dyDescent="0.3">
      <c r="E5" s="1"/>
      <c r="Q5" s="110"/>
      <c r="R5" s="110"/>
      <c r="S5" s="110"/>
      <c r="T5" s="110"/>
      <c r="U5" s="110"/>
      <c r="V5" s="110"/>
    </row>
    <row r="6" spans="5:30" x14ac:dyDescent="0.3">
      <c r="E6" s="1"/>
      <c r="Q6" s="110"/>
      <c r="R6" s="110"/>
      <c r="S6" s="110"/>
      <c r="T6" s="110"/>
      <c r="U6" s="110"/>
      <c r="V6" s="110"/>
    </row>
    <row r="7" spans="5:30" x14ac:dyDescent="0.3">
      <c r="E7" s="1"/>
      <c r="Q7" s="110"/>
      <c r="R7" s="110"/>
      <c r="S7" s="110"/>
      <c r="T7" s="110"/>
      <c r="U7" s="110"/>
      <c r="V7" s="110"/>
    </row>
    <row r="8" spans="5:30" ht="21" x14ac:dyDescent="0.4">
      <c r="E8" s="1"/>
      <c r="F8" s="146" t="s">
        <v>132</v>
      </c>
      <c r="G8" s="147"/>
      <c r="H8" s="147"/>
      <c r="X8" s="146" t="s">
        <v>47</v>
      </c>
      <c r="Y8" s="147"/>
      <c r="Z8" s="147"/>
      <c r="AA8" s="147"/>
      <c r="AD8" s="112"/>
    </row>
    <row r="9" spans="5:30" ht="18" x14ac:dyDescent="0.35">
      <c r="E9" s="1"/>
      <c r="F9" s="219" t="s">
        <v>0</v>
      </c>
      <c r="G9" s="290">
        <v>2025</v>
      </c>
      <c r="H9" s="147"/>
      <c r="X9" s="171">
        <f>SUM(G9)</f>
        <v>2025</v>
      </c>
      <c r="Y9" s="114"/>
      <c r="AD9" s="112"/>
    </row>
    <row r="10" spans="5:30" ht="18" x14ac:dyDescent="0.35">
      <c r="E10" s="1"/>
      <c r="F10" s="147"/>
      <c r="G10" s="147"/>
      <c r="H10" s="147"/>
      <c r="AD10" s="112"/>
    </row>
    <row r="11" spans="5:30" x14ac:dyDescent="0.3">
      <c r="E11" s="1"/>
      <c r="F11" s="113"/>
      <c r="G11" s="113"/>
      <c r="H11" s="115"/>
      <c r="I11" s="217"/>
      <c r="X11" s="113"/>
      <c r="Y11" s="113"/>
      <c r="Z11" s="115"/>
      <c r="AD11" s="112"/>
    </row>
    <row r="12" spans="5:30" x14ac:dyDescent="0.3">
      <c r="E12" s="1"/>
      <c r="F12" s="113"/>
      <c r="G12" s="113"/>
      <c r="H12" s="113"/>
      <c r="K12" s="114"/>
      <c r="X12" s="113"/>
      <c r="Y12" s="113"/>
      <c r="Z12" s="115"/>
      <c r="AD12" s="112"/>
    </row>
    <row r="13" spans="5:30" x14ac:dyDescent="0.3">
      <c r="E13" s="1"/>
      <c r="F13" s="113" t="s">
        <v>125</v>
      </c>
      <c r="G13" s="113"/>
      <c r="H13" s="445" t="s">
        <v>127</v>
      </c>
      <c r="I13" s="446" t="e">
        <f>#REF!</f>
        <v>#REF!</v>
      </c>
      <c r="J13" s="446" t="e">
        <f>#REF!</f>
        <v>#REF!</v>
      </c>
      <c r="L13" s="110"/>
      <c r="X13" s="113" t="s">
        <v>125</v>
      </c>
      <c r="Y13" s="113"/>
      <c r="Z13" s="115" t="str">
        <f>H13</f>
        <v>Anna Muster</v>
      </c>
      <c r="AD13" s="112"/>
    </row>
    <row r="14" spans="5:30" x14ac:dyDescent="0.3">
      <c r="E14" s="1"/>
      <c r="F14" s="113" t="s">
        <v>121</v>
      </c>
      <c r="G14" s="113"/>
      <c r="H14" s="220" t="s">
        <v>128</v>
      </c>
      <c r="L14" s="170" t="str">
        <f>IF(H14="","","Seit")</f>
        <v>Seit</v>
      </c>
      <c r="M14" s="117">
        <v>44682</v>
      </c>
      <c r="P14" s="113"/>
      <c r="X14" s="113" t="s">
        <v>73</v>
      </c>
      <c r="Y14" s="113"/>
      <c r="Z14" s="115" t="str">
        <f>H14</f>
        <v>Pflegezentrum am See</v>
      </c>
      <c r="AB14" s="170" t="str">
        <f>L14</f>
        <v>Seit</v>
      </c>
      <c r="AC14" s="119">
        <f>M14</f>
        <v>44682</v>
      </c>
      <c r="AD14" s="112"/>
    </row>
    <row r="15" spans="5:30" x14ac:dyDescent="0.3">
      <c r="E15" s="1"/>
      <c r="F15" s="113" t="s">
        <v>74</v>
      </c>
      <c r="G15" s="113"/>
      <c r="H15" s="445" t="s">
        <v>116</v>
      </c>
      <c r="I15" s="446" t="e">
        <f>#REF!</f>
        <v>#REF!</v>
      </c>
      <c r="J15" s="446" t="e">
        <f>#REF!</f>
        <v>#REF!</v>
      </c>
      <c r="L15" s="116"/>
      <c r="M15" s="112"/>
      <c r="P15" s="113"/>
      <c r="X15" s="113" t="s">
        <v>74</v>
      </c>
      <c r="Y15" s="113"/>
      <c r="Z15" s="115" t="str">
        <f>H15</f>
        <v>Seestrasse 5, 0002 Seedorf</v>
      </c>
      <c r="AD15" s="112"/>
    </row>
    <row r="16" spans="5:30" x14ac:dyDescent="0.3">
      <c r="E16" s="1"/>
      <c r="F16" s="113"/>
      <c r="G16" s="113"/>
      <c r="H16" s="112"/>
      <c r="I16" s="112"/>
      <c r="J16" s="115"/>
      <c r="L16" s="116"/>
      <c r="M16" s="112"/>
      <c r="P16" s="113"/>
      <c r="X16" s="113"/>
      <c r="Y16" s="113"/>
      <c r="Z16" s="115"/>
      <c r="AD16" s="112"/>
    </row>
    <row r="17" spans="5:30" x14ac:dyDescent="0.3">
      <c r="E17" s="1"/>
      <c r="F17" s="113" t="s">
        <v>3</v>
      </c>
      <c r="G17" s="113"/>
      <c r="H17" s="114">
        <v>12909</v>
      </c>
      <c r="I17" s="119"/>
      <c r="J17" s="115"/>
      <c r="L17" s="116"/>
      <c r="M17" s="117"/>
      <c r="P17" s="113"/>
      <c r="X17" s="113" t="s">
        <v>3</v>
      </c>
      <c r="Y17" s="113"/>
      <c r="Z17" s="114">
        <f>H17</f>
        <v>12909</v>
      </c>
      <c r="AD17" s="112"/>
    </row>
    <row r="18" spans="5:30" x14ac:dyDescent="0.3">
      <c r="E18" s="1"/>
      <c r="F18" s="113" t="s">
        <v>99</v>
      </c>
      <c r="G18" s="113"/>
      <c r="H18" s="220" t="s">
        <v>8</v>
      </c>
      <c r="L18" s="115"/>
      <c r="M18" s="118"/>
      <c r="P18" s="113"/>
      <c r="X18" s="113" t="s">
        <v>99</v>
      </c>
      <c r="Y18" s="113"/>
      <c r="Z18" s="115" t="str">
        <f>H18</f>
        <v>ja</v>
      </c>
      <c r="AD18" s="112"/>
    </row>
    <row r="19" spans="5:30" x14ac:dyDescent="0.3">
      <c r="E19" s="1"/>
      <c r="F19" s="113"/>
      <c r="G19" s="113"/>
      <c r="H19" s="113"/>
      <c r="P19" s="113"/>
      <c r="X19" s="113"/>
      <c r="Y19" s="113"/>
      <c r="Z19" s="115"/>
      <c r="AD19" s="112"/>
    </row>
    <row r="20" spans="5:30" x14ac:dyDescent="0.3">
      <c r="E20" s="1"/>
      <c r="F20" s="113" t="s">
        <v>129</v>
      </c>
      <c r="G20" s="113"/>
      <c r="H20" s="220" t="s">
        <v>130</v>
      </c>
      <c r="P20" s="113"/>
      <c r="X20" s="113" t="s">
        <v>129</v>
      </c>
      <c r="Y20" s="113"/>
      <c r="Z20" s="296" t="str">
        <f>H20</f>
        <v>Hans Mustermann</v>
      </c>
      <c r="AD20" s="112"/>
    </row>
    <row r="21" spans="5:30" x14ac:dyDescent="0.3">
      <c r="E21" s="1"/>
      <c r="F21" s="113" t="s">
        <v>7</v>
      </c>
      <c r="G21" s="113"/>
      <c r="H21" s="114">
        <v>45703</v>
      </c>
      <c r="I21" s="119"/>
      <c r="J21" s="115"/>
      <c r="P21" s="113"/>
      <c r="X21" s="113" t="s">
        <v>7</v>
      </c>
      <c r="Y21" s="113"/>
      <c r="Z21" s="114">
        <f>H21</f>
        <v>45703</v>
      </c>
      <c r="AD21" s="112"/>
    </row>
    <row r="22" spans="5:30" x14ac:dyDescent="0.3">
      <c r="E22" s="1"/>
      <c r="F22" s="113"/>
      <c r="G22" s="113"/>
      <c r="H22" s="113"/>
      <c r="P22" s="113"/>
      <c r="Z22" s="115"/>
      <c r="AD22" s="112"/>
    </row>
    <row r="23" spans="5:30" x14ac:dyDescent="0.3">
      <c r="E23" s="1"/>
      <c r="G23" s="172"/>
      <c r="H23" s="172"/>
      <c r="I23" s="172"/>
      <c r="J23" s="172"/>
      <c r="K23" s="172"/>
      <c r="P23" s="113"/>
      <c r="Y23" s="113"/>
      <c r="Z23" s="113"/>
      <c r="AD23" s="112"/>
    </row>
    <row r="24" spans="5:30" ht="31.2" x14ac:dyDescent="0.3">
      <c r="E24" s="1"/>
      <c r="F24" s="112"/>
      <c r="G24" s="168" t="s">
        <v>55</v>
      </c>
      <c r="H24" s="174"/>
      <c r="I24" s="174"/>
      <c r="J24" s="175"/>
      <c r="K24" s="106" t="s">
        <v>39</v>
      </c>
      <c r="L24" s="106" t="s">
        <v>40</v>
      </c>
      <c r="M24" s="106" t="s">
        <v>41</v>
      </c>
      <c r="N24" s="216"/>
      <c r="O24" s="169" t="s">
        <v>42</v>
      </c>
      <c r="P24" s="6"/>
      <c r="Y24" s="104" t="s">
        <v>62</v>
      </c>
      <c r="Z24" s="105"/>
      <c r="AA24" s="106" t="s">
        <v>39</v>
      </c>
      <c r="AB24" s="106" t="s">
        <v>40</v>
      </c>
      <c r="AC24" s="106" t="s">
        <v>41</v>
      </c>
      <c r="AD24" s="112"/>
    </row>
    <row r="25" spans="5:30" x14ac:dyDescent="0.3">
      <c r="E25" s="12" t="s">
        <v>1</v>
      </c>
      <c r="F25" s="447" t="s">
        <v>10</v>
      </c>
      <c r="G25" s="192" t="s">
        <v>15</v>
      </c>
      <c r="H25" s="306"/>
      <c r="I25" s="14"/>
      <c r="J25" s="55"/>
      <c r="K25" s="26">
        <v>0</v>
      </c>
      <c r="L25" s="27">
        <v>25000</v>
      </c>
      <c r="M25" s="214">
        <f>K25+L25/12</f>
        <v>2083.3333333333335</v>
      </c>
      <c r="N25" s="3"/>
      <c r="O25" s="215" t="str">
        <f>IF(M25=0,"","Rentenausweis")</f>
        <v>Rentenausweis</v>
      </c>
      <c r="P25" s="6"/>
      <c r="V25" s="304"/>
      <c r="X25" s="447" t="s">
        <v>52</v>
      </c>
      <c r="Y25" s="107" t="s">
        <v>150</v>
      </c>
      <c r="Z25" s="108"/>
      <c r="AA25" s="100"/>
      <c r="AB25" s="100"/>
      <c r="AC25" s="94">
        <f>M47+M48</f>
        <v>40</v>
      </c>
      <c r="AD25" s="112"/>
    </row>
    <row r="26" spans="5:30" x14ac:dyDescent="0.3">
      <c r="E26" s="19" t="s">
        <v>1</v>
      </c>
      <c r="F26" s="448"/>
      <c r="G26" s="178" t="s">
        <v>16</v>
      </c>
      <c r="H26" s="21"/>
      <c r="I26" s="21"/>
      <c r="J26" s="53"/>
      <c r="K26" s="16">
        <v>2120</v>
      </c>
      <c r="L26" s="17">
        <v>0</v>
      </c>
      <c r="M26" s="94">
        <f t="shared" ref="M26:M32" si="0">K26+L26/12</f>
        <v>2120</v>
      </c>
      <c r="N26" s="1"/>
      <c r="O26" s="450" t="str">
        <f>IF((AND(M26=0,M27=0)),"","EL Verfügung UND Berechnung")</f>
        <v>EL Verfügung UND Berechnung</v>
      </c>
      <c r="P26" s="6"/>
      <c r="X26" s="448"/>
      <c r="Y26" s="107" t="s">
        <v>151</v>
      </c>
      <c r="Z26" s="108"/>
      <c r="AA26" s="100"/>
      <c r="AB26" s="100"/>
      <c r="AC26" s="94">
        <f>M49+M50</f>
        <v>23.333333333333332</v>
      </c>
      <c r="AD26" s="112"/>
    </row>
    <row r="27" spans="5:30" x14ac:dyDescent="0.3">
      <c r="E27" s="19" t="s">
        <v>1</v>
      </c>
      <c r="F27" s="448"/>
      <c r="G27" s="212"/>
      <c r="H27" s="21"/>
      <c r="J27" s="53"/>
      <c r="K27" s="16">
        <v>0</v>
      </c>
      <c r="L27" s="17"/>
      <c r="M27" s="94"/>
      <c r="N27" s="1"/>
      <c r="O27" s="451"/>
      <c r="P27" s="6"/>
      <c r="X27" s="448"/>
      <c r="Y27" s="20"/>
      <c r="Z27" s="15"/>
      <c r="AA27" s="16"/>
      <c r="AB27" s="16"/>
      <c r="AC27" s="94">
        <f t="shared" ref="AC27:AC57" si="1">AA27+AB27/12</f>
        <v>0</v>
      </c>
      <c r="AD27" s="112"/>
    </row>
    <row r="28" spans="5:30" x14ac:dyDescent="0.3">
      <c r="E28" s="19" t="s">
        <v>1</v>
      </c>
      <c r="F28" s="448"/>
      <c r="G28" s="212" t="s">
        <v>113</v>
      </c>
      <c r="H28" s="21"/>
      <c r="I28" s="21"/>
      <c r="J28" s="53"/>
      <c r="K28" s="16">
        <v>0</v>
      </c>
      <c r="L28" s="17">
        <v>0</v>
      </c>
      <c r="M28" s="94">
        <f t="shared" si="0"/>
        <v>0</v>
      </c>
      <c r="N28" s="1"/>
      <c r="O28" s="163" t="str">
        <f>IF(M28=0,"","AHV Verfügung")</f>
        <v/>
      </c>
      <c r="P28" s="6"/>
      <c r="X28" s="448"/>
      <c r="Y28" s="20" t="s">
        <v>103</v>
      </c>
      <c r="Z28" s="15"/>
      <c r="AA28" s="16">
        <v>0</v>
      </c>
      <c r="AB28" s="16">
        <v>0</v>
      </c>
      <c r="AC28" s="94">
        <f t="shared" si="1"/>
        <v>0</v>
      </c>
      <c r="AD28" s="112"/>
    </row>
    <row r="29" spans="5:30" x14ac:dyDescent="0.3">
      <c r="E29" s="19" t="s">
        <v>1</v>
      </c>
      <c r="F29" s="448"/>
      <c r="G29" s="178" t="s">
        <v>17</v>
      </c>
      <c r="H29" s="21"/>
      <c r="I29" s="21"/>
      <c r="J29" s="53"/>
      <c r="K29" s="16">
        <v>0</v>
      </c>
      <c r="L29" s="17">
        <v>0</v>
      </c>
      <c r="M29" s="94">
        <f t="shared" si="0"/>
        <v>0</v>
      </c>
      <c r="N29" s="1"/>
      <c r="O29" s="163" t="str">
        <f>IF(M29=0,"","Verfügung")</f>
        <v/>
      </c>
      <c r="P29" s="6"/>
      <c r="X29" s="448"/>
      <c r="Y29" s="20" t="s">
        <v>65</v>
      </c>
      <c r="Z29" s="15"/>
      <c r="AA29" s="16">
        <v>2</v>
      </c>
      <c r="AB29" s="16">
        <v>0</v>
      </c>
      <c r="AC29" s="94">
        <f t="shared" si="1"/>
        <v>2</v>
      </c>
      <c r="AD29" s="112"/>
    </row>
    <row r="30" spans="5:30" x14ac:dyDescent="0.3">
      <c r="E30" s="19" t="s">
        <v>1</v>
      </c>
      <c r="F30" s="448"/>
      <c r="G30" s="178" t="s">
        <v>18</v>
      </c>
      <c r="H30" s="21"/>
      <c r="I30" s="303" t="s">
        <v>147</v>
      </c>
      <c r="J30" s="53"/>
      <c r="K30" s="16">
        <v>2500</v>
      </c>
      <c r="L30" s="17">
        <v>0</v>
      </c>
      <c r="M30" s="94">
        <f t="shared" si="0"/>
        <v>2500</v>
      </c>
      <c r="N30" s="1"/>
      <c r="O30" s="163" t="str">
        <f>IF(M30=0,"","Rentenausweis")</f>
        <v>Rentenausweis</v>
      </c>
      <c r="P30" s="6"/>
      <c r="X30" s="448"/>
      <c r="Y30" s="20" t="s">
        <v>13</v>
      </c>
      <c r="Z30" s="221" t="s">
        <v>119</v>
      </c>
      <c r="AA30" s="100">
        <v>0</v>
      </c>
      <c r="AB30" s="16">
        <v>1600</v>
      </c>
      <c r="AC30" s="94">
        <f t="shared" si="1"/>
        <v>133.33333333333334</v>
      </c>
      <c r="AD30" s="112"/>
    </row>
    <row r="31" spans="5:30" x14ac:dyDescent="0.3">
      <c r="E31" s="19" t="s">
        <v>1</v>
      </c>
      <c r="F31" s="448"/>
      <c r="G31" s="178" t="s">
        <v>19</v>
      </c>
      <c r="H31" s="21"/>
      <c r="I31" s="28" t="s">
        <v>67</v>
      </c>
      <c r="J31" s="53"/>
      <c r="K31" s="16">
        <v>0</v>
      </c>
      <c r="L31" s="17">
        <v>0</v>
      </c>
      <c r="M31" s="94">
        <f t="shared" si="0"/>
        <v>0</v>
      </c>
      <c r="N31" s="1"/>
      <c r="O31" s="163" t="str">
        <f>IF(M31=0,"","Rentenausweis")</f>
        <v/>
      </c>
      <c r="P31" s="6"/>
      <c r="X31" s="448"/>
      <c r="Y31" s="210" t="s">
        <v>110</v>
      </c>
      <c r="Z31" s="208" t="s">
        <v>115</v>
      </c>
      <c r="AA31" s="16">
        <v>0</v>
      </c>
      <c r="AB31" s="16">
        <v>0</v>
      </c>
      <c r="AC31" s="94">
        <f t="shared" si="1"/>
        <v>0</v>
      </c>
      <c r="AD31" s="112"/>
    </row>
    <row r="32" spans="5:30" x14ac:dyDescent="0.3">
      <c r="E32" s="19" t="s">
        <v>1</v>
      </c>
      <c r="F32" s="448"/>
      <c r="G32" s="178" t="s">
        <v>60</v>
      </c>
      <c r="H32" s="21"/>
      <c r="I32" s="28" t="s">
        <v>67</v>
      </c>
      <c r="J32" s="53"/>
      <c r="K32" s="16">
        <v>0</v>
      </c>
      <c r="L32" s="17">
        <v>0</v>
      </c>
      <c r="M32" s="94">
        <f t="shared" si="0"/>
        <v>0</v>
      </c>
      <c r="N32" s="1"/>
      <c r="O32" s="163" t="str">
        <f>IF(M32=0,"","entsp. Beleg")</f>
        <v/>
      </c>
      <c r="P32" s="6"/>
      <c r="X32" s="448"/>
      <c r="Y32" s="20" t="s">
        <v>26</v>
      </c>
      <c r="Z32" s="213"/>
      <c r="AA32" s="16">
        <v>0</v>
      </c>
      <c r="AB32" s="16">
        <v>0</v>
      </c>
      <c r="AC32" s="94">
        <f t="shared" si="1"/>
        <v>0</v>
      </c>
      <c r="AD32" s="112"/>
    </row>
    <row r="33" spans="5:30" x14ac:dyDescent="0.3">
      <c r="E33" s="19"/>
      <c r="F33" s="448"/>
      <c r="G33" s="178" t="s">
        <v>60</v>
      </c>
      <c r="H33" s="21"/>
      <c r="I33" s="208" t="s">
        <v>67</v>
      </c>
      <c r="J33" s="53"/>
      <c r="K33" s="16"/>
      <c r="L33" s="16"/>
      <c r="M33" s="94">
        <f>K33+L33/12</f>
        <v>0</v>
      </c>
      <c r="N33" s="1"/>
      <c r="O33" s="164"/>
      <c r="P33" s="6"/>
      <c r="X33" s="448"/>
      <c r="Y33" s="209" t="s">
        <v>112</v>
      </c>
      <c r="Z33" s="213"/>
      <c r="AA33" s="16">
        <v>0</v>
      </c>
      <c r="AB33" s="16">
        <v>0</v>
      </c>
      <c r="AC33" s="94">
        <f t="shared" si="1"/>
        <v>0</v>
      </c>
      <c r="AD33" s="112"/>
    </row>
    <row r="34" spans="5:30" ht="15.6" x14ac:dyDescent="0.3">
      <c r="E34" s="19" t="s">
        <v>1</v>
      </c>
      <c r="F34" s="449"/>
      <c r="G34" s="180" t="s">
        <v>2</v>
      </c>
      <c r="H34" s="181"/>
      <c r="I34" s="182"/>
      <c r="J34" s="183"/>
      <c r="K34" s="183"/>
      <c r="L34" s="184"/>
      <c r="M34" s="95">
        <f>SUM(M25:M33)</f>
        <v>6703.3333333333339</v>
      </c>
      <c r="N34" s="1"/>
      <c r="P34" s="6"/>
      <c r="X34" s="448"/>
      <c r="Y34" s="18" t="s">
        <v>66</v>
      </c>
      <c r="Z34" s="15"/>
      <c r="AA34" s="16">
        <v>0</v>
      </c>
      <c r="AB34" s="16">
        <v>0</v>
      </c>
      <c r="AC34" s="94">
        <f t="shared" si="1"/>
        <v>0</v>
      </c>
      <c r="AD34" s="112"/>
    </row>
    <row r="35" spans="5:30" x14ac:dyDescent="0.3">
      <c r="E35" s="1"/>
      <c r="G35" s="3"/>
      <c r="H35" s="3"/>
      <c r="I35" s="3"/>
      <c r="J35" s="5"/>
      <c r="K35" s="5"/>
      <c r="L35" s="5"/>
      <c r="N35" s="1"/>
      <c r="O35" s="118"/>
      <c r="P35" s="6"/>
      <c r="X35" s="448"/>
      <c r="Y35" s="20" t="s">
        <v>68</v>
      </c>
      <c r="Z35" s="15"/>
      <c r="AA35" s="16">
        <v>0</v>
      </c>
      <c r="AB35" s="16">
        <v>0</v>
      </c>
      <c r="AC35" s="94">
        <f t="shared" si="1"/>
        <v>0</v>
      </c>
      <c r="AD35" s="112"/>
    </row>
    <row r="36" spans="5:30" ht="15.6" x14ac:dyDescent="0.3">
      <c r="E36" s="19"/>
      <c r="F36" s="447" t="s">
        <v>20</v>
      </c>
      <c r="G36" s="185" t="s">
        <v>11</v>
      </c>
      <c r="H36" s="186"/>
      <c r="I36" s="187"/>
      <c r="J36" s="188"/>
      <c r="K36" s="189" t="s">
        <v>56</v>
      </c>
      <c r="L36" s="190" t="s">
        <v>25</v>
      </c>
      <c r="M36" s="148" t="s">
        <v>57</v>
      </c>
      <c r="N36" s="191"/>
      <c r="O36" s="165" t="s">
        <v>42</v>
      </c>
      <c r="P36" s="6"/>
      <c r="X36" s="448"/>
      <c r="Y36" s="20" t="s">
        <v>61</v>
      </c>
      <c r="Z36" s="15"/>
      <c r="AA36" s="16">
        <v>0</v>
      </c>
      <c r="AB36" s="16">
        <v>0</v>
      </c>
      <c r="AC36" s="94">
        <f t="shared" si="1"/>
        <v>0</v>
      </c>
      <c r="AD36" s="112"/>
    </row>
    <row r="37" spans="5:30" x14ac:dyDescent="0.3">
      <c r="E37" s="19" t="s">
        <v>1</v>
      </c>
      <c r="F37" s="448"/>
      <c r="G37" s="192" t="s">
        <v>36</v>
      </c>
      <c r="H37" s="14"/>
      <c r="I37" s="193" t="s">
        <v>31</v>
      </c>
      <c r="J37" s="55"/>
      <c r="K37" s="26">
        <v>0</v>
      </c>
      <c r="L37" s="27">
        <v>0</v>
      </c>
      <c r="M37" s="94">
        <f>K37+L37/12</f>
        <v>0</v>
      </c>
      <c r="N37" s="1"/>
      <c r="O37" s="166" t="str">
        <f>IF(M37=0,"","M-Vertr., Zinsausw.")</f>
        <v/>
      </c>
      <c r="P37" s="6"/>
      <c r="X37" s="448"/>
      <c r="Y37" s="20" t="s">
        <v>23</v>
      </c>
      <c r="Z37" s="15"/>
      <c r="AA37" s="16">
        <v>25</v>
      </c>
      <c r="AB37" s="16">
        <v>0</v>
      </c>
      <c r="AC37" s="94">
        <f t="shared" si="1"/>
        <v>25</v>
      </c>
      <c r="AD37" s="112"/>
    </row>
    <row r="38" spans="5:30" x14ac:dyDescent="0.3">
      <c r="E38" s="19" t="s">
        <v>1</v>
      </c>
      <c r="F38" s="448"/>
      <c r="G38" s="212" t="s">
        <v>148</v>
      </c>
      <c r="H38" s="28"/>
      <c r="I38" s="194" t="s">
        <v>46</v>
      </c>
      <c r="J38" s="58">
        <v>175</v>
      </c>
      <c r="K38" s="100">
        <v>0</v>
      </c>
      <c r="L38" s="100">
        <v>0</v>
      </c>
      <c r="M38" s="94">
        <f>J38*365/12</f>
        <v>5322.916666666667</v>
      </c>
      <c r="N38" s="1"/>
      <c r="O38" s="452" t="str">
        <f>IF(M38=0,"","letzte APH Rg.")</f>
        <v>letzte APH Rg.</v>
      </c>
      <c r="P38" s="6"/>
      <c r="X38" s="448"/>
      <c r="Y38" s="20" t="s">
        <v>33</v>
      </c>
      <c r="Z38" s="15"/>
      <c r="AA38" s="16">
        <v>0</v>
      </c>
      <c r="AB38" s="16">
        <v>0</v>
      </c>
      <c r="AC38" s="94">
        <f t="shared" si="1"/>
        <v>0</v>
      </c>
      <c r="AD38" s="112"/>
    </row>
    <row r="39" spans="5:30" x14ac:dyDescent="0.3">
      <c r="E39" s="19" t="s">
        <v>1</v>
      </c>
      <c r="F39" s="448"/>
      <c r="G39" s="195"/>
      <c r="H39" s="28"/>
      <c r="I39" s="194" t="s">
        <v>45</v>
      </c>
      <c r="J39" s="58">
        <v>0</v>
      </c>
      <c r="K39" s="100">
        <v>0</v>
      </c>
      <c r="L39" s="100">
        <v>0</v>
      </c>
      <c r="M39" s="94">
        <f>J39*365/12</f>
        <v>0</v>
      </c>
      <c r="N39" s="1"/>
      <c r="O39" s="453"/>
      <c r="P39" s="6"/>
      <c r="X39" s="448"/>
      <c r="Y39" s="20" t="s">
        <v>27</v>
      </c>
      <c r="Z39" s="15"/>
      <c r="AA39" s="16">
        <v>0</v>
      </c>
      <c r="AB39" s="16">
        <v>0</v>
      </c>
      <c r="AC39" s="94">
        <f t="shared" si="1"/>
        <v>0</v>
      </c>
      <c r="AD39" s="112"/>
    </row>
    <row r="40" spans="5:30" x14ac:dyDescent="0.3">
      <c r="E40" s="19" t="s">
        <v>1</v>
      </c>
      <c r="F40" s="448"/>
      <c r="G40" s="195"/>
      <c r="H40" s="28"/>
      <c r="I40" s="194" t="s">
        <v>44</v>
      </c>
      <c r="J40" s="58">
        <v>23</v>
      </c>
      <c r="K40" s="100">
        <v>0</v>
      </c>
      <c r="L40" s="100">
        <v>0</v>
      </c>
      <c r="M40" s="94">
        <f>J40*365/12</f>
        <v>699.58333333333337</v>
      </c>
      <c r="N40" s="1"/>
      <c r="O40" s="454"/>
      <c r="P40" s="6"/>
      <c r="X40" s="448"/>
      <c r="Y40" s="20"/>
      <c r="Z40" s="15"/>
      <c r="AA40" s="16">
        <v>0</v>
      </c>
      <c r="AB40" s="16">
        <v>0</v>
      </c>
      <c r="AC40" s="94">
        <f t="shared" si="1"/>
        <v>0</v>
      </c>
      <c r="AD40" s="112"/>
    </row>
    <row r="41" spans="5:30" x14ac:dyDescent="0.3">
      <c r="E41" s="19" t="s">
        <v>1</v>
      </c>
      <c r="F41" s="448"/>
      <c r="G41" s="178" t="s">
        <v>37</v>
      </c>
      <c r="H41" s="21"/>
      <c r="I41" s="208" t="s">
        <v>117</v>
      </c>
      <c r="J41" s="53"/>
      <c r="K41" s="16">
        <v>450</v>
      </c>
      <c r="L41" s="17">
        <v>0</v>
      </c>
      <c r="M41" s="94">
        <f>K41+L41/12</f>
        <v>450</v>
      </c>
      <c r="N41" s="1"/>
      <c r="O41" s="163" t="str">
        <f>IF(M41=0,"","Police oder Rg.")</f>
        <v>Police oder Rg.</v>
      </c>
      <c r="P41" s="6"/>
      <c r="X41" s="448"/>
      <c r="Y41" s="20" t="s">
        <v>29</v>
      </c>
      <c r="Z41" s="15"/>
      <c r="AA41" s="16">
        <v>30</v>
      </c>
      <c r="AB41" s="16">
        <v>0</v>
      </c>
      <c r="AC41" s="94">
        <f t="shared" si="1"/>
        <v>30</v>
      </c>
      <c r="AD41" s="112"/>
    </row>
    <row r="42" spans="5:30" x14ac:dyDescent="0.3">
      <c r="E42" s="19" t="s">
        <v>1</v>
      </c>
      <c r="F42" s="448"/>
      <c r="G42" s="20"/>
      <c r="H42" s="21"/>
      <c r="I42" s="28"/>
      <c r="J42" s="53"/>
      <c r="K42" s="16"/>
      <c r="L42" s="17"/>
      <c r="M42" s="94">
        <f>K42+L42/12</f>
        <v>0</v>
      </c>
      <c r="N42" s="1"/>
      <c r="O42" s="163"/>
      <c r="P42" s="6"/>
      <c r="X42" s="448"/>
      <c r="Y42" s="20" t="s">
        <v>69</v>
      </c>
      <c r="Z42" s="15"/>
      <c r="AA42" s="16">
        <v>0</v>
      </c>
      <c r="AB42" s="16">
        <v>0</v>
      </c>
      <c r="AC42" s="94">
        <f t="shared" si="1"/>
        <v>0</v>
      </c>
      <c r="AD42" s="112"/>
    </row>
    <row r="43" spans="5:30" x14ac:dyDescent="0.3">
      <c r="E43" s="19" t="s">
        <v>1</v>
      </c>
      <c r="F43" s="448"/>
      <c r="G43" s="20"/>
      <c r="H43" s="21"/>
      <c r="I43" s="28"/>
      <c r="J43" s="53"/>
      <c r="K43" s="16"/>
      <c r="L43" s="16"/>
      <c r="M43" s="94">
        <f>K43+L43/12</f>
        <v>0</v>
      </c>
      <c r="N43" s="1"/>
      <c r="O43" s="164"/>
      <c r="P43" s="6"/>
      <c r="X43" s="448"/>
      <c r="Y43" s="20" t="s">
        <v>64</v>
      </c>
      <c r="Z43" s="15"/>
      <c r="AA43" s="16">
        <v>0</v>
      </c>
      <c r="AB43" s="16">
        <v>150</v>
      </c>
      <c r="AC43" s="94">
        <f t="shared" si="1"/>
        <v>12.5</v>
      </c>
      <c r="AD43" s="112"/>
    </row>
    <row r="44" spans="5:30" ht="15.6" x14ac:dyDescent="0.3">
      <c r="E44" s="19" t="s">
        <v>1</v>
      </c>
      <c r="F44" s="448"/>
      <c r="G44" s="180" t="s">
        <v>2</v>
      </c>
      <c r="H44" s="181"/>
      <c r="I44" s="196"/>
      <c r="J44" s="197"/>
      <c r="K44" s="183"/>
      <c r="L44" s="198"/>
      <c r="M44" s="102">
        <f>SUM(M37:M43)</f>
        <v>6472.5</v>
      </c>
      <c r="N44" s="1"/>
      <c r="P44" s="6"/>
      <c r="X44" s="448"/>
      <c r="Y44" s="20" t="s">
        <v>63</v>
      </c>
      <c r="Z44" s="15"/>
      <c r="AA44" s="16">
        <v>0</v>
      </c>
      <c r="AB44" s="16">
        <v>100</v>
      </c>
      <c r="AC44" s="94">
        <f t="shared" si="1"/>
        <v>8.3333333333333339</v>
      </c>
      <c r="AD44" s="112"/>
    </row>
    <row r="45" spans="5:30" x14ac:dyDescent="0.3">
      <c r="E45" s="19"/>
      <c r="F45" s="448"/>
      <c r="G45" s="52"/>
      <c r="H45" s="40"/>
      <c r="I45" s="49"/>
      <c r="J45" s="50"/>
      <c r="K45" s="50"/>
      <c r="L45" s="51"/>
      <c r="M45" s="218"/>
      <c r="N45" s="1"/>
      <c r="P45" s="6"/>
      <c r="X45" s="448"/>
      <c r="Y45" s="20" t="s">
        <v>28</v>
      </c>
      <c r="Z45" s="15"/>
      <c r="AA45" s="16">
        <v>0</v>
      </c>
      <c r="AB45" s="16">
        <v>0</v>
      </c>
      <c r="AC45" s="94">
        <f t="shared" si="1"/>
        <v>0</v>
      </c>
      <c r="AD45" s="112"/>
    </row>
    <row r="46" spans="5:30" ht="15.6" x14ac:dyDescent="0.3">
      <c r="E46" s="19"/>
      <c r="F46" s="448"/>
      <c r="G46" s="199" t="s">
        <v>52</v>
      </c>
      <c r="H46" s="200"/>
      <c r="I46" s="201"/>
      <c r="J46" s="202"/>
      <c r="K46" s="189" t="s">
        <v>56</v>
      </c>
      <c r="L46" s="190" t="s">
        <v>25</v>
      </c>
      <c r="M46" s="149" t="s">
        <v>57</v>
      </c>
      <c r="N46" s="48"/>
      <c r="O46" s="167" t="s">
        <v>42</v>
      </c>
      <c r="P46" s="6"/>
      <c r="X46" s="448"/>
      <c r="Y46" s="20" t="s">
        <v>30</v>
      </c>
      <c r="Z46" s="15"/>
      <c r="AA46" s="16">
        <v>0</v>
      </c>
      <c r="AB46" s="16">
        <v>0</v>
      </c>
      <c r="AC46" s="94">
        <f t="shared" si="1"/>
        <v>0</v>
      </c>
      <c r="AD46" s="112"/>
    </row>
    <row r="47" spans="5:30" x14ac:dyDescent="0.3">
      <c r="E47" s="19"/>
      <c r="F47" s="448"/>
      <c r="G47" s="192" t="s">
        <v>32</v>
      </c>
      <c r="H47" s="176"/>
      <c r="I47" s="208" t="s">
        <v>118</v>
      </c>
      <c r="J47" s="55"/>
      <c r="K47" s="26">
        <v>40</v>
      </c>
      <c r="L47" s="29">
        <v>0</v>
      </c>
      <c r="M47" s="94">
        <f t="shared" ref="M47:M53" si="2">K47+L47/12</f>
        <v>40</v>
      </c>
      <c r="N47" s="1"/>
      <c r="O47" s="163" t="str">
        <f>IF(M47=0,"","Police oder Rg.")</f>
        <v>Police oder Rg.</v>
      </c>
      <c r="P47" s="6"/>
      <c r="X47" s="448"/>
      <c r="Y47" s="20"/>
      <c r="Z47" s="15"/>
      <c r="AA47" s="16">
        <v>0</v>
      </c>
      <c r="AB47" s="16">
        <v>0</v>
      </c>
      <c r="AC47" s="94">
        <f t="shared" si="1"/>
        <v>0</v>
      </c>
      <c r="AD47" s="112"/>
    </row>
    <row r="48" spans="5:30" x14ac:dyDescent="0.3">
      <c r="E48" s="19"/>
      <c r="F48" s="448"/>
      <c r="G48" s="212" t="s">
        <v>149</v>
      </c>
      <c r="H48" s="211"/>
      <c r="I48" s="56"/>
      <c r="J48" s="55"/>
      <c r="K48" s="26">
        <v>0</v>
      </c>
      <c r="L48" s="24"/>
      <c r="M48" s="94">
        <f>K48+L48/12</f>
        <v>0</v>
      </c>
      <c r="N48" s="1"/>
      <c r="O48" s="163" t="str">
        <f>IF(M48=0,"","Police oder Beleg")</f>
        <v/>
      </c>
      <c r="P48" s="6"/>
      <c r="X48" s="448"/>
      <c r="Y48" s="209" t="s">
        <v>107</v>
      </c>
      <c r="Z48" s="15"/>
      <c r="AA48" s="16">
        <v>10</v>
      </c>
      <c r="AB48" s="16">
        <v>0</v>
      </c>
      <c r="AC48" s="94">
        <f t="shared" si="1"/>
        <v>10</v>
      </c>
      <c r="AD48" s="112"/>
    </row>
    <row r="49" spans="5:30" x14ac:dyDescent="0.3">
      <c r="E49" s="19"/>
      <c r="F49" s="448"/>
      <c r="G49" s="455" t="s">
        <v>102</v>
      </c>
      <c r="H49" s="456"/>
      <c r="I49" s="179" t="s">
        <v>43</v>
      </c>
      <c r="J49" s="53"/>
      <c r="K49" s="16">
        <v>0</v>
      </c>
      <c r="L49" s="24">
        <v>250</v>
      </c>
      <c r="M49" s="94">
        <f t="shared" si="2"/>
        <v>20.833333333333332</v>
      </c>
      <c r="N49" s="1"/>
      <c r="O49" s="459" t="s">
        <v>131</v>
      </c>
      <c r="P49" s="6"/>
      <c r="X49" s="448"/>
      <c r="Y49" s="209" t="s">
        <v>108</v>
      </c>
      <c r="Z49" s="15"/>
      <c r="AA49" s="16">
        <v>10</v>
      </c>
      <c r="AB49" s="16">
        <v>0</v>
      </c>
      <c r="AC49" s="94">
        <f t="shared" si="1"/>
        <v>10</v>
      </c>
      <c r="AD49" s="112"/>
    </row>
    <row r="50" spans="5:30" x14ac:dyDescent="0.3">
      <c r="E50" s="19"/>
      <c r="F50" s="448"/>
      <c r="G50" s="457"/>
      <c r="H50" s="458"/>
      <c r="I50" s="179" t="s">
        <v>38</v>
      </c>
      <c r="J50" s="53"/>
      <c r="K50" s="16">
        <v>0</v>
      </c>
      <c r="L50" s="24">
        <v>30</v>
      </c>
      <c r="M50" s="94">
        <f t="shared" si="2"/>
        <v>2.5</v>
      </c>
      <c r="N50" s="1"/>
      <c r="O50" s="460"/>
      <c r="P50" s="6"/>
      <c r="X50" s="448"/>
      <c r="Y50" s="209" t="s">
        <v>109</v>
      </c>
      <c r="Z50" s="15"/>
      <c r="AA50" s="16">
        <v>0</v>
      </c>
      <c r="AB50" s="16">
        <v>0</v>
      </c>
      <c r="AC50" s="94">
        <f t="shared" si="1"/>
        <v>0</v>
      </c>
      <c r="AD50" s="112"/>
    </row>
    <row r="51" spans="5:30" x14ac:dyDescent="0.3">
      <c r="E51" s="19"/>
      <c r="F51" s="448"/>
      <c r="G51" s="178" t="s">
        <v>101</v>
      </c>
      <c r="H51" s="177"/>
      <c r="I51" s="203" t="s">
        <v>58</v>
      </c>
      <c r="J51" s="53"/>
      <c r="K51" s="100">
        <v>0</v>
      </c>
      <c r="L51" s="101">
        <v>0</v>
      </c>
      <c r="M51" s="94">
        <f>SUM(AC27:AC57)</f>
        <v>386.16666666666669</v>
      </c>
      <c r="N51" s="1"/>
      <c r="O51" s="163" t="str">
        <f>IF(M51=0,"","Hilfsblatt")</f>
        <v>Hilfsblatt</v>
      </c>
      <c r="P51" s="6"/>
      <c r="X51" s="448"/>
      <c r="Y51" s="209"/>
      <c r="Z51" s="15"/>
      <c r="AA51" s="16">
        <v>0</v>
      </c>
      <c r="AB51" s="16">
        <v>0</v>
      </c>
      <c r="AC51" s="94">
        <f t="shared" si="1"/>
        <v>0</v>
      </c>
      <c r="AD51" s="112"/>
    </row>
    <row r="52" spans="5:30" x14ac:dyDescent="0.3">
      <c r="E52" s="19"/>
      <c r="F52" s="448"/>
      <c r="G52" s="20"/>
      <c r="H52" s="21"/>
      <c r="I52" s="28"/>
      <c r="J52" s="53"/>
      <c r="K52" s="23"/>
      <c r="L52" s="24"/>
      <c r="M52" s="94">
        <f t="shared" si="2"/>
        <v>0</v>
      </c>
      <c r="N52" s="1"/>
      <c r="O52" s="163"/>
      <c r="P52" s="6"/>
      <c r="X52" s="448"/>
      <c r="Y52" s="20" t="s">
        <v>24</v>
      </c>
      <c r="Z52" s="15"/>
      <c r="AA52" s="16">
        <v>15</v>
      </c>
      <c r="AB52" s="16">
        <v>0</v>
      </c>
      <c r="AC52" s="94">
        <f t="shared" si="1"/>
        <v>15</v>
      </c>
      <c r="AD52" s="112"/>
    </row>
    <row r="53" spans="5:30" x14ac:dyDescent="0.3">
      <c r="E53" s="19"/>
      <c r="F53" s="448"/>
      <c r="G53" s="20"/>
      <c r="H53" s="21"/>
      <c r="I53" s="28"/>
      <c r="J53" s="53"/>
      <c r="K53" s="16"/>
      <c r="L53" s="16"/>
      <c r="M53" s="94">
        <f t="shared" si="2"/>
        <v>0</v>
      </c>
      <c r="N53" s="1"/>
      <c r="O53" s="164"/>
      <c r="P53" s="6"/>
      <c r="X53" s="448"/>
      <c r="Y53" s="20" t="s">
        <v>34</v>
      </c>
      <c r="Z53" s="15"/>
      <c r="AA53" s="16">
        <v>0</v>
      </c>
      <c r="AB53" s="16">
        <v>0</v>
      </c>
      <c r="AC53" s="94">
        <f t="shared" si="1"/>
        <v>0</v>
      </c>
      <c r="AD53" s="112"/>
    </row>
    <row r="54" spans="5:30" ht="15.6" x14ac:dyDescent="0.3">
      <c r="E54" s="19"/>
      <c r="F54" s="449"/>
      <c r="G54" s="64" t="s">
        <v>2</v>
      </c>
      <c r="H54" s="65"/>
      <c r="I54" s="66"/>
      <c r="J54" s="74"/>
      <c r="K54" s="67"/>
      <c r="L54" s="68"/>
      <c r="M54" s="95">
        <f>SUM(M47:M53)</f>
        <v>449.5</v>
      </c>
      <c r="N54" s="1"/>
      <c r="P54" s="6"/>
      <c r="X54" s="448"/>
      <c r="Y54" s="20" t="s">
        <v>22</v>
      </c>
      <c r="Z54" s="15"/>
      <c r="AA54" s="16">
        <v>0</v>
      </c>
      <c r="AB54" s="16">
        <v>0</v>
      </c>
      <c r="AC54" s="94">
        <f t="shared" si="1"/>
        <v>0</v>
      </c>
      <c r="AD54" s="112"/>
    </row>
    <row r="55" spans="5:30" x14ac:dyDescent="0.3">
      <c r="E55" s="19"/>
      <c r="G55" s="3"/>
      <c r="H55" s="3"/>
      <c r="I55" s="3"/>
      <c r="J55" s="5"/>
      <c r="K55" s="5"/>
      <c r="L55" s="5"/>
      <c r="N55" s="1"/>
      <c r="O55" s="293"/>
      <c r="P55" s="6"/>
      <c r="X55" s="448"/>
      <c r="Y55" s="20" t="s">
        <v>70</v>
      </c>
      <c r="Z55" s="28" t="s">
        <v>59</v>
      </c>
      <c r="AA55" s="16">
        <v>40</v>
      </c>
      <c r="AB55" s="16">
        <v>0</v>
      </c>
      <c r="AC55" s="94">
        <f t="shared" si="1"/>
        <v>40</v>
      </c>
      <c r="AD55" s="112"/>
    </row>
    <row r="56" spans="5:30" x14ac:dyDescent="0.3">
      <c r="E56" s="19" t="s">
        <v>1</v>
      </c>
      <c r="F56" s="447" t="s">
        <v>2</v>
      </c>
      <c r="G56" s="204" t="s">
        <v>10</v>
      </c>
      <c r="H56" s="31"/>
      <c r="I56" s="32"/>
      <c r="J56" s="33"/>
      <c r="K56" s="33"/>
      <c r="L56" s="34"/>
      <c r="M56" s="97">
        <f>M34</f>
        <v>6703.3333333333339</v>
      </c>
      <c r="N56" s="291"/>
      <c r="O56" s="461"/>
      <c r="P56" s="6"/>
      <c r="X56" s="448"/>
      <c r="Y56" s="209" t="s">
        <v>54</v>
      </c>
      <c r="Z56" s="15"/>
      <c r="AA56" s="16">
        <v>100</v>
      </c>
      <c r="AB56" s="16">
        <v>0</v>
      </c>
      <c r="AC56" s="94">
        <f t="shared" si="1"/>
        <v>100</v>
      </c>
      <c r="AD56" s="112"/>
    </row>
    <row r="57" spans="5:30" x14ac:dyDescent="0.3">
      <c r="E57" s="1"/>
      <c r="F57" s="448"/>
      <c r="G57" s="173" t="s">
        <v>20</v>
      </c>
      <c r="H57" s="36"/>
      <c r="I57" s="37"/>
      <c r="J57" s="38"/>
      <c r="K57" s="38"/>
      <c r="L57" s="39"/>
      <c r="M57" s="98">
        <f>M44+M54</f>
        <v>6922</v>
      </c>
      <c r="N57" s="291"/>
      <c r="O57" s="461"/>
      <c r="P57" s="6"/>
      <c r="X57" s="448"/>
      <c r="Y57" s="20"/>
      <c r="Z57" s="15"/>
      <c r="AA57" s="16"/>
      <c r="AB57" s="16"/>
      <c r="AC57" s="94">
        <f t="shared" si="1"/>
        <v>0</v>
      </c>
      <c r="AD57" s="112"/>
    </row>
    <row r="58" spans="5:30" ht="15.6" x14ac:dyDescent="0.3">
      <c r="E58" s="19" t="s">
        <v>1</v>
      </c>
      <c r="F58" s="449"/>
      <c r="G58" s="205" t="str">
        <f>IF(M58&lt;0,"Mehrausgaben","Ausgabenüberschuss")</f>
        <v>Mehrausgaben</v>
      </c>
      <c r="H58" s="79"/>
      <c r="I58" s="80"/>
      <c r="J58" s="81"/>
      <c r="K58" s="81"/>
      <c r="L58" s="82"/>
      <c r="M58" s="99">
        <f>M34-M57</f>
        <v>-218.66666666666606</v>
      </c>
      <c r="N58" s="291"/>
      <c r="O58" s="295"/>
      <c r="P58" s="6"/>
      <c r="X58" s="449"/>
      <c r="Y58" s="180" t="s">
        <v>2</v>
      </c>
      <c r="Z58" s="181"/>
      <c r="AA58" s="182"/>
      <c r="AB58" s="197"/>
      <c r="AC58" s="103">
        <f>SUM(AC25:AC57)</f>
        <v>449.5</v>
      </c>
      <c r="AD58" s="112"/>
    </row>
    <row r="59" spans="5:30" x14ac:dyDescent="0.3">
      <c r="E59" s="19" t="s">
        <v>1</v>
      </c>
      <c r="F59" s="3"/>
      <c r="G59" s="40"/>
      <c r="H59" s="40"/>
      <c r="I59" s="41"/>
      <c r="J59" s="41"/>
      <c r="K59" s="41"/>
      <c r="L59" s="42"/>
      <c r="M59" s="43"/>
      <c r="N59" s="1"/>
      <c r="O59" s="294"/>
      <c r="P59" s="6"/>
      <c r="X59" s="3"/>
      <c r="Y59" s="3"/>
      <c r="Z59" s="3"/>
      <c r="AA59" s="3"/>
      <c r="AB59" s="3"/>
      <c r="AC59" s="3"/>
      <c r="AD59" s="112"/>
    </row>
    <row r="60" spans="5:30" x14ac:dyDescent="0.3">
      <c r="E60" s="44"/>
      <c r="F60" s="150" t="s">
        <v>104</v>
      </c>
      <c r="G60" s="92"/>
      <c r="H60" s="92"/>
      <c r="I60" s="92"/>
      <c r="J60" s="92"/>
      <c r="K60" s="92"/>
      <c r="L60" s="92"/>
      <c r="M60" s="92"/>
      <c r="N60" s="92"/>
      <c r="O60" s="292"/>
      <c r="P60" s="6"/>
      <c r="X60" s="150" t="s">
        <v>114</v>
      </c>
      <c r="Y60" s="151"/>
      <c r="Z60" s="151"/>
      <c r="AA60" s="151"/>
      <c r="AB60" s="206" t="s">
        <v>105</v>
      </c>
      <c r="AC60" s="207" t="s">
        <v>106</v>
      </c>
      <c r="AD60" s="112"/>
    </row>
    <row r="61" spans="5:30" x14ac:dyDescent="0.3">
      <c r="E61" s="45"/>
      <c r="F61" s="436"/>
      <c r="G61" s="437"/>
      <c r="H61" s="437"/>
      <c r="I61" s="437"/>
      <c r="J61" s="437"/>
      <c r="K61" s="437"/>
      <c r="L61" s="437"/>
      <c r="M61" s="437"/>
      <c r="N61" s="437"/>
      <c r="O61" s="438"/>
      <c r="P61" s="6"/>
      <c r="X61" s="152" t="s">
        <v>51</v>
      </c>
      <c r="Y61" s="153"/>
      <c r="Z61" s="153"/>
      <c r="AA61" s="153" t="s">
        <v>48</v>
      </c>
      <c r="AB61" s="154">
        <v>20100</v>
      </c>
      <c r="AC61" s="155">
        <f>AB61/12</f>
        <v>1675</v>
      </c>
      <c r="AD61" s="112"/>
    </row>
    <row r="62" spans="5:30" x14ac:dyDescent="0.3">
      <c r="E62" s="45"/>
      <c r="F62" s="439"/>
      <c r="G62" s="440"/>
      <c r="H62" s="440"/>
      <c r="I62" s="440"/>
      <c r="J62" s="440"/>
      <c r="K62" s="440"/>
      <c r="L62" s="440"/>
      <c r="M62" s="440"/>
      <c r="N62" s="440"/>
      <c r="O62" s="441"/>
      <c r="P62" s="6"/>
      <c r="X62" s="156"/>
      <c r="AA62" s="110" t="s">
        <v>49</v>
      </c>
      <c r="AB62" s="157">
        <v>30150</v>
      </c>
      <c r="AC62" s="158">
        <f>AB62/12</f>
        <v>2512.5</v>
      </c>
      <c r="AD62" s="112"/>
    </row>
    <row r="63" spans="5:30" x14ac:dyDescent="0.3">
      <c r="E63" s="45"/>
      <c r="F63" s="442"/>
      <c r="G63" s="443"/>
      <c r="H63" s="443"/>
      <c r="I63" s="443"/>
      <c r="J63" s="443"/>
      <c r="K63" s="443"/>
      <c r="L63" s="443"/>
      <c r="M63" s="443"/>
      <c r="N63" s="443"/>
      <c r="O63" s="444"/>
      <c r="P63" s="6"/>
      <c r="X63" s="159" t="s">
        <v>50</v>
      </c>
      <c r="Y63" s="160"/>
      <c r="Z63" s="160"/>
      <c r="AA63" s="160"/>
      <c r="AB63" s="161">
        <v>6890</v>
      </c>
      <c r="AC63" s="162">
        <f>AB63/12</f>
        <v>574.16666666666663</v>
      </c>
      <c r="AD63" s="112"/>
    </row>
    <row r="64" spans="5:30" x14ac:dyDescent="0.3">
      <c r="E64" s="45"/>
      <c r="F64" s="3"/>
      <c r="G64" s="3"/>
      <c r="H64" s="3"/>
      <c r="I64" s="3"/>
      <c r="J64" s="3"/>
      <c r="K64" s="3"/>
      <c r="L64" s="4"/>
      <c r="M64" s="5"/>
      <c r="N64" s="1"/>
      <c r="O64" s="1"/>
      <c r="P64" s="6"/>
      <c r="X64" s="3"/>
      <c r="Y64" s="3"/>
      <c r="Z64" s="3"/>
      <c r="AA64" s="3"/>
      <c r="AB64" s="3"/>
      <c r="AC64" s="3"/>
      <c r="AD64" s="112"/>
    </row>
    <row r="65" spans="5:22" x14ac:dyDescent="0.3">
      <c r="E65" s="3"/>
      <c r="F65" s="113" t="s">
        <v>4</v>
      </c>
      <c r="H65" s="3"/>
      <c r="I65" s="3"/>
      <c r="J65" s="3"/>
      <c r="K65" s="3"/>
      <c r="L65" s="46"/>
      <c r="M65" s="3"/>
      <c r="N65" s="3"/>
      <c r="O65" s="3"/>
      <c r="P65" s="6"/>
      <c r="Q65" s="3"/>
      <c r="R65" s="3"/>
      <c r="S65" s="3"/>
      <c r="T65" s="3"/>
      <c r="U65" s="3"/>
      <c r="V65" s="3"/>
    </row>
    <row r="66" spans="5:22" x14ac:dyDescent="0.3">
      <c r="E66" s="3"/>
      <c r="F66" s="217" t="s">
        <v>123</v>
      </c>
      <c r="H66" s="3"/>
      <c r="I66" s="89"/>
      <c r="J66" s="89"/>
      <c r="K66" s="89"/>
      <c r="L66" s="111" t="s">
        <v>5</v>
      </c>
      <c r="M66" s="89"/>
      <c r="N66" s="89"/>
      <c r="O66" s="89"/>
      <c r="P66" s="6"/>
      <c r="Q66" s="3"/>
      <c r="R66" s="3"/>
      <c r="S66" s="3"/>
      <c r="T66" s="3"/>
      <c r="U66" s="3"/>
      <c r="V66" s="3"/>
    </row>
    <row r="67" spans="5:22" x14ac:dyDescent="0.3">
      <c r="E67" s="3"/>
      <c r="F67" s="217" t="s">
        <v>129</v>
      </c>
      <c r="H67" s="3"/>
      <c r="I67" s="90"/>
      <c r="J67" s="90"/>
      <c r="K67" s="90"/>
      <c r="L67" s="111" t="s">
        <v>5</v>
      </c>
      <c r="M67" s="90"/>
      <c r="N67" s="90"/>
      <c r="O67" s="90"/>
      <c r="P67" s="6"/>
      <c r="Q67" s="3"/>
      <c r="R67" s="3"/>
      <c r="S67" s="3"/>
      <c r="T67" s="3"/>
      <c r="U67" s="3"/>
      <c r="V67" s="3"/>
    </row>
    <row r="68" spans="5:22" x14ac:dyDescent="0.3">
      <c r="E68" s="3"/>
      <c r="H68" s="3"/>
      <c r="I68" s="3"/>
      <c r="J68" s="3"/>
      <c r="K68" s="3"/>
      <c r="M68" s="47"/>
      <c r="N68" s="3"/>
      <c r="O68" s="3"/>
      <c r="P68" s="6"/>
      <c r="Q68" s="3"/>
      <c r="R68" s="3"/>
      <c r="S68" s="3"/>
      <c r="T68" s="3"/>
      <c r="U68" s="3"/>
      <c r="V68" s="3"/>
    </row>
    <row r="69" spans="5:22" x14ac:dyDescent="0.3">
      <c r="E69" s="3"/>
      <c r="F69" s="113" t="s">
        <v>6</v>
      </c>
      <c r="H69" s="3"/>
      <c r="I69" s="3"/>
      <c r="J69" s="3"/>
      <c r="K69" s="3"/>
      <c r="M69" s="47"/>
      <c r="N69" s="3"/>
      <c r="O69" s="3"/>
      <c r="P69" s="6"/>
      <c r="Q69" s="3"/>
      <c r="R69" s="3"/>
      <c r="S69" s="3"/>
      <c r="T69" s="3"/>
      <c r="U69" s="3"/>
      <c r="V69" s="3"/>
    </row>
    <row r="70" spans="5:22" x14ac:dyDescent="0.3">
      <c r="E70" s="3"/>
      <c r="F70" s="217" t="s">
        <v>122</v>
      </c>
      <c r="H70" s="3"/>
      <c r="I70" s="89"/>
      <c r="J70" s="89"/>
      <c r="K70" s="89"/>
      <c r="L70" s="111" t="s">
        <v>5</v>
      </c>
      <c r="M70" s="89"/>
      <c r="N70" s="89"/>
      <c r="O70" s="89"/>
      <c r="P70" s="6"/>
      <c r="Q70" s="3"/>
      <c r="R70" s="3"/>
      <c r="S70" s="3"/>
      <c r="T70" s="3"/>
      <c r="U70" s="3"/>
      <c r="V70" s="3"/>
    </row>
    <row r="71" spans="5:22" x14ac:dyDescent="0.3">
      <c r="E71" s="3"/>
      <c r="F71" s="3"/>
      <c r="G71" s="3"/>
      <c r="H71" s="3"/>
      <c r="I71" s="3"/>
      <c r="J71" s="3"/>
      <c r="K71" s="3"/>
      <c r="L71" s="110"/>
      <c r="M71" s="4"/>
      <c r="N71" s="3"/>
      <c r="O71" s="1"/>
      <c r="P71" s="6"/>
      <c r="Q71" s="3"/>
      <c r="R71" s="3"/>
      <c r="S71" s="3"/>
      <c r="T71" s="3"/>
      <c r="U71" s="3"/>
      <c r="V71" s="3"/>
    </row>
    <row r="72" spans="5:22" x14ac:dyDescent="0.3">
      <c r="E72" s="3"/>
      <c r="F72" s="3"/>
      <c r="G72" s="3"/>
      <c r="H72" s="3"/>
      <c r="I72" s="3"/>
      <c r="J72" s="3"/>
      <c r="K72" s="3"/>
      <c r="L72" s="4"/>
      <c r="M72" s="5"/>
      <c r="N72" s="3"/>
      <c r="O72" s="1"/>
      <c r="P72" s="1"/>
      <c r="Q72" s="3"/>
      <c r="R72" s="3"/>
      <c r="S72" s="3"/>
      <c r="T72" s="3"/>
      <c r="U72" s="3"/>
      <c r="V72" s="3"/>
    </row>
  </sheetData>
  <sheetProtection algorithmName="SHA-512" hashValue="Fxr/ikZNlZX8+Hs0d/XUhNROfNIfim9ha0MnInF7GpmPvknbDt0tjCqLx59G4ltOMArUzl5KW3sOkJfdJKxlrw==" saltValue="mQcMvBW3D+bIXbL/SLKjYg==" spinCount="100000" sheet="1" objects="1" scenarios="1" selectLockedCells="1" selectUnlockedCells="1"/>
  <protectedRanges>
    <protectedRange algorithmName="SHA-512" hashValue="olUKWebDwNm4qAr4aegFYWjAyudS+gcLX/gpTS8SEWwHgJaYz0i23KnWnRVGhFGcHJE9T2sYKOZMuXaXR+OJGA==" saltValue="EWJpPBRFRsH0N7NhgDgGKQ==" spinCount="100000" sqref="K22 J21 J17" name="Range1_3_3"/>
    <protectedRange algorithmName="SHA-512" hashValue="olUKWebDwNm4qAr4aegFYWjAyudS+gcLX/gpTS8SEWwHgJaYz0i23KnWnRVGhFGcHJE9T2sYKOZMuXaXR+OJGA==" saltValue="EWJpPBRFRsH0N7NhgDgGKQ==" spinCount="100000" sqref="K11:K12 H20:J20 K17:K19 K21 L18:M18 L13:M13 J16 Z13:AB13 L15:L17 Z15:AB15 AA14:AB14 H11:J11 H13:J15 H17 H21" name="Range1_3_1_2"/>
    <protectedRange algorithmName="SHA-512" hashValue="olUKWebDwNm4qAr4aegFYWjAyudS+gcLX/gpTS8SEWwHgJaYz0i23KnWnRVGhFGcHJE9T2sYKOZMuXaXR+OJGA==" saltValue="EWJpPBRFRsH0N7NhgDgGKQ==" spinCount="100000" sqref="M17" name="Range1_3_1_6_2"/>
    <protectedRange algorithmName="SHA-512" hashValue="olUKWebDwNm4qAr4aegFYWjAyudS+gcLX/gpTS8SEWwHgJaYz0i23KnWnRVGhFGcHJE9T2sYKOZMuXaXR+OJGA==" saltValue="EWJpPBRFRsH0N7NhgDgGKQ==" spinCount="100000" sqref="L14" name="Range1_3_1_5_1"/>
    <protectedRange algorithmName="SHA-512" hashValue="olUKWebDwNm4qAr4aegFYWjAyudS+gcLX/gpTS8SEWwHgJaYz0i23KnWnRVGhFGcHJE9T2sYKOZMuXaXR+OJGA==" saltValue="EWJpPBRFRsH0N7NhgDgGKQ==" spinCount="100000" sqref="M14" name="Range1_3_1_6_1_1"/>
  </protectedRanges>
  <mergeCells count="12">
    <mergeCell ref="F61:O63"/>
    <mergeCell ref="H13:J13"/>
    <mergeCell ref="H15:J15"/>
    <mergeCell ref="F25:F34"/>
    <mergeCell ref="X25:X58"/>
    <mergeCell ref="O26:O27"/>
    <mergeCell ref="F36:F54"/>
    <mergeCell ref="O38:O40"/>
    <mergeCell ref="G49:H50"/>
    <mergeCell ref="O49:O50"/>
    <mergeCell ref="F56:F58"/>
    <mergeCell ref="O56:O57"/>
  </mergeCells>
  <conditionalFormatting sqref="F60">
    <cfRule type="containsText" dxfId="27" priority="14" operator="containsText" text="Begründung Mehrausgaben">
      <formula>NOT(ISERROR(SEARCH("Begründung Mehrausgaben",F60)))</formula>
    </cfRule>
  </conditionalFormatting>
  <conditionalFormatting sqref="I29:I33">
    <cfRule type="containsText" dxfId="26" priority="12" operator="containsText" text="Bezeichnung">
      <formula>NOT(ISERROR(SEARCH("Bezeichnung",I29)))</formula>
    </cfRule>
  </conditionalFormatting>
  <conditionalFormatting sqref="I41">
    <cfRule type="containsText" dxfId="25" priority="2" operator="containsText" text="Bezeichnung">
      <formula>NOT(ISERROR(SEARCH("Bezeichnung",I41)))</formula>
    </cfRule>
  </conditionalFormatting>
  <conditionalFormatting sqref="I47">
    <cfRule type="containsText" dxfId="24" priority="1" operator="containsText" text="Bezeichnung">
      <formula>NOT(ISERROR(SEARCH("Bezeichnung",I47)))</formula>
    </cfRule>
  </conditionalFormatting>
  <conditionalFormatting sqref="I48">
    <cfRule type="containsText" dxfId="23" priority="10" operator="containsText" text="Kasse?">
      <formula>NOT(ISERROR(SEARCH("Kasse?",I48)))</formula>
    </cfRule>
  </conditionalFormatting>
  <conditionalFormatting sqref="J38:J40">
    <cfRule type="containsBlanks" dxfId="22" priority="11">
      <formula>LEN(TRIM(J38))=0</formula>
    </cfRule>
  </conditionalFormatting>
  <conditionalFormatting sqref="K12">
    <cfRule type="containsText" dxfId="21" priority="13" operator="containsText" text="Kasse?">
      <formula>NOT(ISERROR(SEARCH("Kasse?",K12)))</formula>
    </cfRule>
  </conditionalFormatting>
  <conditionalFormatting sqref="M14">
    <cfRule type="cellIs" dxfId="20" priority="4" operator="greaterThan">
      <formula>1</formula>
    </cfRule>
    <cfRule type="expression" dxfId="19" priority="5">
      <formula>#REF!="Seit?"</formula>
    </cfRule>
  </conditionalFormatting>
  <conditionalFormatting sqref="M17">
    <cfRule type="cellIs" dxfId="18" priority="7" operator="greaterThan">
      <formula>1</formula>
    </cfRule>
    <cfRule type="expression" dxfId="17" priority="8">
      <formula>#REF!="ja"</formula>
    </cfRule>
  </conditionalFormatting>
  <conditionalFormatting sqref="M58">
    <cfRule type="cellIs" dxfId="16" priority="15" operator="greaterThan">
      <formula>0</formula>
    </cfRule>
  </conditionalFormatting>
  <conditionalFormatting sqref="M58:M59">
    <cfRule type="cellIs" dxfId="15" priority="16" operator="lessThan">
      <formula>0</formula>
    </cfRule>
  </conditionalFormatting>
  <conditionalFormatting sqref="O56">
    <cfRule type="expression" priority="6">
      <formula>IF(#REF!=0,"P.M. Vermögensverzehr gem. EL-Verfügung+$N$48;""")</formula>
    </cfRule>
  </conditionalFormatting>
  <conditionalFormatting sqref="Z31">
    <cfRule type="containsText" dxfId="14" priority="3" operator="containsText" text="Bezeichnung">
      <formula>NOT(ISERROR(SEARCH("Bezeichnung",Z31)))</formula>
    </cfRule>
  </conditionalFormatting>
  <conditionalFormatting sqref="Z55">
    <cfRule type="containsText" dxfId="13" priority="9" operator="containsText" text="Bezeichnung">
      <formula>NOT(ISERROR(SEARCH("Bezeichnung",Z55)))</formula>
    </cfRule>
  </conditionalFormatting>
  <pageMargins left="1.0236220472440944" right="0.62992125984251968" top="0.94488188976377963" bottom="0.74803149606299213" header="0.31496062992125984" footer="0.31496062992125984"/>
  <pageSetup paperSize="9" scale="31" orientation="portrait" cellComments="asDisplayed" r:id="rId1"/>
  <headerFooter>
    <oddFooter>&amp;L&amp;8Pro Senectute Kanton Zug, Aegeristrasse 52, 6300 Zug;   beratung@zg.prosenectute.ch&amp;R&amp;8&amp;D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765DC-C47B-4573-A573-CDF1E5878CCF}">
  <sheetPr codeName="Tabelle6">
    <tabColor theme="9" tint="0.39997558519241921"/>
    <pageSetUpPr fitToPage="1"/>
  </sheetPr>
  <dimension ref="C2:X57"/>
  <sheetViews>
    <sheetView showGridLines="0" zoomScale="90" zoomScaleNormal="90" workbookViewId="0">
      <selection activeCell="F11" sqref="F11"/>
    </sheetView>
  </sheetViews>
  <sheetFormatPr baseColWidth="10" defaultColWidth="7.59765625" defaultRowHeight="14.4" x14ac:dyDescent="0.3"/>
  <cols>
    <col min="1" max="3" width="7.59765625" style="1"/>
    <col min="4" max="4" width="6.59765625" style="3" customWidth="1"/>
    <col min="5" max="5" width="14.3984375" style="3" customWidth="1"/>
    <col min="6" max="6" width="9.3984375" style="3" customWidth="1"/>
    <col min="7" max="7" width="16.09765625" style="3" customWidth="1"/>
    <col min="8" max="8" width="5.59765625" style="3" customWidth="1"/>
    <col min="9" max="9" width="10" style="3" customWidth="1"/>
    <col min="10" max="10" width="10" style="4" customWidth="1"/>
    <col min="11" max="11" width="10" style="3" customWidth="1"/>
    <col min="12" max="12" width="10" style="4" customWidth="1"/>
    <col min="13" max="13" width="10" style="3" customWidth="1"/>
    <col min="14" max="14" width="10" style="4" customWidth="1"/>
    <col min="15" max="15" width="10" style="3" customWidth="1"/>
    <col min="16" max="16" width="10" style="4" customWidth="1"/>
    <col min="17" max="17" width="10" style="3" customWidth="1"/>
    <col min="18" max="18" width="10" style="4" customWidth="1"/>
    <col min="19" max="19" width="10" style="3" customWidth="1"/>
    <col min="20" max="20" width="10" style="4" customWidth="1"/>
    <col min="21" max="21" width="9.8984375" style="5" customWidth="1"/>
    <col min="22" max="22" width="1.3984375" style="1" customWidth="1"/>
    <col min="23" max="16384" width="7.59765625" style="1"/>
  </cols>
  <sheetData>
    <row r="2" spans="4:24" ht="21" x14ac:dyDescent="0.4">
      <c r="D2" s="83" t="s">
        <v>94</v>
      </c>
      <c r="E2" s="2"/>
      <c r="F2" s="2"/>
    </row>
    <row r="3" spans="4:24" ht="18" x14ac:dyDescent="0.35">
      <c r="D3" s="2"/>
      <c r="E3" s="2"/>
      <c r="F3" s="2"/>
    </row>
    <row r="4" spans="4:24" ht="18" x14ac:dyDescent="0.35">
      <c r="D4" s="2"/>
      <c r="E4" s="2"/>
      <c r="F4" s="2"/>
    </row>
    <row r="5" spans="4:24" x14ac:dyDescent="0.3">
      <c r="D5" s="6" t="s">
        <v>0</v>
      </c>
      <c r="E5" s="6"/>
      <c r="F5" s="115" t="e">
        <f>IF(#REF!=0,"",#REF!)</f>
        <v>#REF!</v>
      </c>
      <c r="G5" s="110"/>
      <c r="H5" s="110"/>
      <c r="I5" s="110"/>
      <c r="J5" s="111"/>
      <c r="K5" s="110"/>
      <c r="L5" s="111"/>
      <c r="M5" s="110"/>
      <c r="N5" s="111"/>
      <c r="O5" s="110"/>
      <c r="P5" s="111"/>
      <c r="Q5" s="110"/>
      <c r="R5" s="111"/>
      <c r="S5" s="110"/>
      <c r="T5" s="111"/>
      <c r="U5" s="96"/>
      <c r="V5" s="112"/>
      <c r="W5" s="112"/>
      <c r="X5" s="112"/>
    </row>
    <row r="6" spans="4:24" x14ac:dyDescent="0.3">
      <c r="D6" s="6"/>
      <c r="E6" s="6"/>
      <c r="F6" s="113"/>
      <c r="G6" s="110"/>
      <c r="H6" s="110"/>
      <c r="I6" s="114"/>
      <c r="J6" s="111"/>
      <c r="K6" s="114"/>
      <c r="L6" s="111"/>
      <c r="M6" s="114"/>
      <c r="N6" s="111"/>
      <c r="O6" s="114"/>
      <c r="P6" s="111"/>
      <c r="Q6" s="114"/>
      <c r="R6" s="111"/>
      <c r="S6" s="114"/>
      <c r="T6" s="111"/>
      <c r="U6" s="96"/>
      <c r="V6" s="112"/>
      <c r="W6" s="112"/>
      <c r="X6" s="112"/>
    </row>
    <row r="7" spans="4:24" x14ac:dyDescent="0.3">
      <c r="D7" s="6" t="s">
        <v>98</v>
      </c>
      <c r="E7" s="6"/>
      <c r="F7" s="446" t="e">
        <f>IF(#REF!=0,"",#REF!)</f>
        <v>#REF!</v>
      </c>
      <c r="G7" s="446" t="e">
        <f>#REF!</f>
        <v>#REF!</v>
      </c>
      <c r="H7" s="446" t="e">
        <f>#REF!</f>
        <v>#REF!</v>
      </c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96"/>
      <c r="V7" s="112"/>
      <c r="W7" s="112"/>
      <c r="X7" s="112"/>
    </row>
    <row r="8" spans="4:24" x14ac:dyDescent="0.3">
      <c r="D8" s="6" t="s">
        <v>73</v>
      </c>
      <c r="E8" s="6"/>
      <c r="F8" s="446" t="e">
        <f>IF(#REF!=0,"",#REF!)</f>
        <v>#REF!</v>
      </c>
      <c r="G8" s="446" t="e">
        <f>#REF!</f>
        <v>#REF!</v>
      </c>
      <c r="H8" s="446" t="e">
        <f>#REF!</f>
        <v>#REF!</v>
      </c>
      <c r="I8" s="110"/>
      <c r="J8" s="8" t="e">
        <f>IF(H8="","","Seit?")</f>
        <v>#REF!</v>
      </c>
      <c r="K8" s="110"/>
      <c r="L8" s="8" t="e">
        <f>IF(J8="","","Seit?")</f>
        <v>#REF!</v>
      </c>
      <c r="M8" s="110"/>
      <c r="N8" s="8" t="e">
        <f>IF(L8="","","Seit?")</f>
        <v>#REF!</v>
      </c>
      <c r="O8" s="110"/>
      <c r="P8" s="8" t="e">
        <f>IF(N8="","","Seit?")</f>
        <v>#REF!</v>
      </c>
      <c r="Q8" s="110"/>
      <c r="R8" s="8" t="e">
        <f>IF(P8="","","Seit?")</f>
        <v>#REF!</v>
      </c>
      <c r="S8" s="110"/>
      <c r="T8" s="8" t="e">
        <f>IF(R8="","","Seit?")</f>
        <v>#REF!</v>
      </c>
      <c r="U8" s="9" t="e">
        <f>IF(#REF!=0,"",#REF!)</f>
        <v>#REF!</v>
      </c>
      <c r="V8" s="112"/>
      <c r="W8" s="112"/>
      <c r="X8" s="112"/>
    </row>
    <row r="9" spans="4:24" x14ac:dyDescent="0.3">
      <c r="D9" s="6" t="s">
        <v>74</v>
      </c>
      <c r="E9" s="6"/>
      <c r="F9" s="446" t="e">
        <f>IF(#REF!=0,"",#REF!)</f>
        <v>#REF!</v>
      </c>
      <c r="G9" s="446" t="e">
        <f>#REF!</f>
        <v>#REF!</v>
      </c>
      <c r="H9" s="446" t="e">
        <f>#REF!</f>
        <v>#REF!</v>
      </c>
      <c r="I9" s="110"/>
      <c r="J9" s="116"/>
      <c r="K9" s="110"/>
      <c r="L9" s="116"/>
      <c r="M9" s="110"/>
      <c r="N9" s="116"/>
      <c r="O9" s="110"/>
      <c r="P9" s="116"/>
      <c r="Q9" s="110"/>
      <c r="R9" s="116"/>
      <c r="S9" s="110"/>
      <c r="T9" s="116"/>
      <c r="U9" s="112"/>
      <c r="V9" s="112"/>
      <c r="W9" s="112"/>
      <c r="X9" s="112"/>
    </row>
    <row r="10" spans="4:24" x14ac:dyDescent="0.3">
      <c r="D10" s="6"/>
      <c r="E10" s="6"/>
      <c r="F10" s="1"/>
      <c r="G10" s="1"/>
      <c r="H10" s="115"/>
      <c r="I10" s="110"/>
      <c r="J10" s="116"/>
      <c r="K10" s="110"/>
      <c r="L10" s="116"/>
      <c r="M10" s="110"/>
      <c r="N10" s="116"/>
      <c r="O10" s="110"/>
      <c r="P10" s="116"/>
      <c r="Q10" s="110"/>
      <c r="R10" s="116"/>
      <c r="S10" s="110"/>
      <c r="T10" s="116"/>
      <c r="U10" s="1"/>
      <c r="V10" s="112"/>
      <c r="W10" s="112"/>
      <c r="X10" s="112"/>
    </row>
    <row r="11" spans="4:24" x14ac:dyDescent="0.3">
      <c r="D11" s="6" t="s">
        <v>3</v>
      </c>
      <c r="E11" s="6"/>
      <c r="F11" s="114" t="e">
        <f>IF(#REF!=0,"",#REF!)</f>
        <v>#REF!</v>
      </c>
      <c r="G11" s="119"/>
      <c r="H11" s="115"/>
      <c r="I11" s="110"/>
      <c r="J11" s="116"/>
      <c r="K11" s="110"/>
      <c r="L11" s="116"/>
      <c r="M11" s="110"/>
      <c r="N11" s="116"/>
      <c r="O11" s="110"/>
      <c r="P11" s="116"/>
      <c r="Q11" s="110"/>
      <c r="R11" s="116"/>
      <c r="S11" s="110"/>
      <c r="T11" s="116"/>
      <c r="U11" s="117"/>
      <c r="V11" s="112"/>
      <c r="W11" s="112"/>
      <c r="X11" s="112"/>
    </row>
    <row r="12" spans="4:24" x14ac:dyDescent="0.3">
      <c r="D12" s="6" t="s">
        <v>99</v>
      </c>
      <c r="E12" s="6"/>
      <c r="F12" s="110" t="e">
        <f>IF(#REF!=0,"",#REF!)</f>
        <v>#REF!</v>
      </c>
      <c r="G12" s="110"/>
      <c r="H12" s="110"/>
      <c r="I12" s="110"/>
      <c r="J12" s="115"/>
      <c r="K12" s="110"/>
      <c r="L12" s="115"/>
      <c r="M12" s="110"/>
      <c r="N12" s="115"/>
      <c r="O12" s="110"/>
      <c r="P12" s="115"/>
      <c r="Q12" s="110"/>
      <c r="R12" s="115"/>
      <c r="S12" s="110"/>
      <c r="T12" s="115"/>
      <c r="U12" s="118"/>
      <c r="V12" s="112"/>
      <c r="W12" s="112"/>
      <c r="X12" s="112"/>
    </row>
    <row r="13" spans="4:24" x14ac:dyDescent="0.3">
      <c r="D13" s="6"/>
      <c r="E13" s="6"/>
      <c r="F13" s="113"/>
      <c r="G13" s="110"/>
      <c r="H13" s="110"/>
      <c r="I13" s="110"/>
      <c r="J13" s="111"/>
      <c r="K13" s="110"/>
      <c r="L13" s="111"/>
      <c r="M13" s="110"/>
      <c r="N13" s="111"/>
      <c r="O13" s="110"/>
      <c r="P13" s="111"/>
      <c r="Q13" s="110"/>
      <c r="R13" s="111"/>
      <c r="S13" s="110"/>
      <c r="T13" s="111"/>
      <c r="U13" s="96"/>
      <c r="V13" s="112"/>
      <c r="W13" s="112"/>
      <c r="X13" s="112"/>
    </row>
    <row r="14" spans="4:24" x14ac:dyDescent="0.3">
      <c r="D14" s="6" t="s">
        <v>100</v>
      </c>
      <c r="E14" s="6"/>
      <c r="F14" s="115" t="e">
        <f>IF(#REF!=0,"",#REF!)</f>
        <v>#REF!</v>
      </c>
      <c r="G14" s="110"/>
      <c r="H14" s="110"/>
      <c r="I14" s="110"/>
      <c r="J14" s="111"/>
      <c r="K14" s="110"/>
      <c r="L14" s="111"/>
      <c r="M14" s="110"/>
      <c r="N14" s="111"/>
      <c r="O14" s="110"/>
      <c r="P14" s="111"/>
      <c r="Q14" s="110"/>
      <c r="R14" s="111"/>
      <c r="S14" s="110"/>
      <c r="T14" s="111"/>
      <c r="U14" s="96"/>
      <c r="V14" s="112"/>
      <c r="W14" s="112"/>
      <c r="X14" s="112"/>
    </row>
    <row r="15" spans="4:24" x14ac:dyDescent="0.3">
      <c r="D15" s="6" t="s">
        <v>7</v>
      </c>
      <c r="E15" s="6"/>
      <c r="F15" s="114" t="e">
        <f>IF(#REF!=0,"",#REF!)</f>
        <v>#REF!</v>
      </c>
      <c r="G15" s="120"/>
      <c r="H15" s="7"/>
    </row>
    <row r="16" spans="4:24" x14ac:dyDescent="0.3">
      <c r="D16" s="6"/>
      <c r="E16" s="6"/>
      <c r="F16" s="6"/>
    </row>
    <row r="17" spans="3:24" x14ac:dyDescent="0.3">
      <c r="E17" s="10"/>
      <c r="F17" s="10"/>
      <c r="G17" s="10"/>
      <c r="H17" s="10"/>
      <c r="I17" s="10"/>
      <c r="K17" s="10"/>
      <c r="M17" s="10"/>
      <c r="O17" s="10"/>
      <c r="Q17" s="10"/>
      <c r="S17" s="10"/>
    </row>
    <row r="18" spans="3:24" s="11" customFormat="1" ht="15.6" x14ac:dyDescent="0.3">
      <c r="C18" s="1"/>
      <c r="D18" s="1"/>
      <c r="E18" s="59" t="s">
        <v>55</v>
      </c>
      <c r="F18" s="60"/>
      <c r="G18" s="60"/>
      <c r="H18" s="61"/>
      <c r="I18" s="62" t="s">
        <v>75</v>
      </c>
      <c r="J18" s="62" t="s">
        <v>76</v>
      </c>
      <c r="K18" s="62" t="s">
        <v>77</v>
      </c>
      <c r="L18" s="62" t="s">
        <v>78</v>
      </c>
      <c r="M18" s="62" t="s">
        <v>79</v>
      </c>
      <c r="N18" s="62" t="s">
        <v>80</v>
      </c>
      <c r="O18" s="62" t="s">
        <v>81</v>
      </c>
      <c r="P18" s="62" t="s">
        <v>82</v>
      </c>
      <c r="Q18" s="62" t="s">
        <v>83</v>
      </c>
      <c r="R18" s="62" t="s">
        <v>84</v>
      </c>
      <c r="S18" s="62" t="s">
        <v>85</v>
      </c>
      <c r="T18" s="62" t="s">
        <v>1</v>
      </c>
      <c r="U18" s="62" t="s">
        <v>2</v>
      </c>
      <c r="V18" s="63"/>
      <c r="X18" s="1"/>
    </row>
    <row r="19" spans="3:24" s="3" customFormat="1" ht="15" customHeight="1" x14ac:dyDescent="0.3">
      <c r="C19" s="12" t="s">
        <v>1</v>
      </c>
      <c r="D19" s="462" t="s">
        <v>10</v>
      </c>
      <c r="E19" s="13" t="s">
        <v>15</v>
      </c>
      <c r="F19" s="14"/>
      <c r="G19" s="21"/>
      <c r="H19" s="53"/>
      <c r="I19" s="16">
        <f>Budget!I24</f>
        <v>0</v>
      </c>
      <c r="J19" s="17">
        <f>I19</f>
        <v>0</v>
      </c>
      <c r="K19" s="17">
        <f t="shared" ref="K19:T19" si="0">J19</f>
        <v>0</v>
      </c>
      <c r="L19" s="17">
        <f t="shared" si="0"/>
        <v>0</v>
      </c>
      <c r="M19" s="17">
        <f t="shared" si="0"/>
        <v>0</v>
      </c>
      <c r="N19" s="17">
        <f t="shared" si="0"/>
        <v>0</v>
      </c>
      <c r="O19" s="17">
        <f t="shared" si="0"/>
        <v>0</v>
      </c>
      <c r="P19" s="17">
        <f t="shared" si="0"/>
        <v>0</v>
      </c>
      <c r="Q19" s="17">
        <f t="shared" si="0"/>
        <v>0</v>
      </c>
      <c r="R19" s="17">
        <f t="shared" si="0"/>
        <v>0</v>
      </c>
      <c r="S19" s="17">
        <f t="shared" si="0"/>
        <v>0</v>
      </c>
      <c r="T19" s="17">
        <f t="shared" si="0"/>
        <v>0</v>
      </c>
      <c r="U19" s="109">
        <f>SUM(I19:T19)</f>
        <v>0</v>
      </c>
    </row>
    <row r="20" spans="3:24" x14ac:dyDescent="0.3">
      <c r="C20" s="19" t="s">
        <v>1</v>
      </c>
      <c r="D20" s="463"/>
      <c r="E20" s="20" t="s">
        <v>16</v>
      </c>
      <c r="F20" s="21"/>
      <c r="G20" s="21"/>
      <c r="H20" s="53"/>
      <c r="I20" s="16">
        <f>Budget!I25</f>
        <v>0</v>
      </c>
      <c r="J20" s="17">
        <f t="shared" ref="J20:T25" si="1">I20</f>
        <v>0</v>
      </c>
      <c r="K20" s="17">
        <f t="shared" si="1"/>
        <v>0</v>
      </c>
      <c r="L20" s="17">
        <f t="shared" si="1"/>
        <v>0</v>
      </c>
      <c r="M20" s="17">
        <f t="shared" si="1"/>
        <v>0</v>
      </c>
      <c r="N20" s="17">
        <f t="shared" si="1"/>
        <v>0</v>
      </c>
      <c r="O20" s="17">
        <f t="shared" si="1"/>
        <v>0</v>
      </c>
      <c r="P20" s="17">
        <f t="shared" si="1"/>
        <v>0</v>
      </c>
      <c r="Q20" s="17">
        <f t="shared" si="1"/>
        <v>0</v>
      </c>
      <c r="R20" s="17">
        <f t="shared" si="1"/>
        <v>0</v>
      </c>
      <c r="S20" s="17">
        <f t="shared" si="1"/>
        <v>0</v>
      </c>
      <c r="T20" s="17">
        <f t="shared" si="1"/>
        <v>0</v>
      </c>
      <c r="U20" s="94">
        <f t="shared" ref="U20:U28" si="2">SUM(I20:T20)</f>
        <v>0</v>
      </c>
    </row>
    <row r="21" spans="3:24" x14ac:dyDescent="0.3">
      <c r="C21" s="19" t="s">
        <v>1</v>
      </c>
      <c r="D21" s="463"/>
      <c r="E21" s="20" t="s">
        <v>21</v>
      </c>
      <c r="F21" s="21"/>
      <c r="G21" s="21"/>
      <c r="H21" s="53"/>
      <c r="I21" s="16">
        <f>Budget!I26</f>
        <v>0</v>
      </c>
      <c r="J21" s="17">
        <f t="shared" si="1"/>
        <v>0</v>
      </c>
      <c r="K21" s="17">
        <f t="shared" si="1"/>
        <v>0</v>
      </c>
      <c r="L21" s="17">
        <f t="shared" si="1"/>
        <v>0</v>
      </c>
      <c r="M21" s="17">
        <f t="shared" si="1"/>
        <v>0</v>
      </c>
      <c r="N21" s="17">
        <f t="shared" si="1"/>
        <v>0</v>
      </c>
      <c r="O21" s="17">
        <f t="shared" si="1"/>
        <v>0</v>
      </c>
      <c r="P21" s="17">
        <f t="shared" si="1"/>
        <v>0</v>
      </c>
      <c r="Q21" s="17">
        <f t="shared" si="1"/>
        <v>0</v>
      </c>
      <c r="R21" s="17">
        <f t="shared" si="1"/>
        <v>0</v>
      </c>
      <c r="S21" s="17">
        <f t="shared" si="1"/>
        <v>0</v>
      </c>
      <c r="T21" s="17">
        <f t="shared" si="1"/>
        <v>0</v>
      </c>
      <c r="U21" s="94">
        <f t="shared" si="2"/>
        <v>0</v>
      </c>
    </row>
    <row r="22" spans="3:24" x14ac:dyDescent="0.3">
      <c r="C22" s="19" t="s">
        <v>1</v>
      </c>
      <c r="D22" s="463"/>
      <c r="E22" s="20" t="s">
        <v>17</v>
      </c>
      <c r="F22" s="21"/>
      <c r="G22" s="21"/>
      <c r="H22" s="53"/>
      <c r="I22" s="16">
        <f>Budget!I27</f>
        <v>0</v>
      </c>
      <c r="J22" s="17">
        <f t="shared" si="1"/>
        <v>0</v>
      </c>
      <c r="K22" s="17">
        <f t="shared" si="1"/>
        <v>0</v>
      </c>
      <c r="L22" s="17">
        <f t="shared" si="1"/>
        <v>0</v>
      </c>
      <c r="M22" s="17">
        <f t="shared" si="1"/>
        <v>0</v>
      </c>
      <c r="N22" s="17">
        <f t="shared" si="1"/>
        <v>0</v>
      </c>
      <c r="O22" s="17">
        <f t="shared" si="1"/>
        <v>0</v>
      </c>
      <c r="P22" s="17">
        <f t="shared" si="1"/>
        <v>0</v>
      </c>
      <c r="Q22" s="17">
        <f t="shared" si="1"/>
        <v>0</v>
      </c>
      <c r="R22" s="17">
        <f t="shared" si="1"/>
        <v>0</v>
      </c>
      <c r="S22" s="17">
        <f t="shared" si="1"/>
        <v>0</v>
      </c>
      <c r="T22" s="17">
        <f t="shared" si="1"/>
        <v>0</v>
      </c>
      <c r="U22" s="94">
        <f t="shared" si="2"/>
        <v>0</v>
      </c>
    </row>
    <row r="23" spans="3:24" x14ac:dyDescent="0.3">
      <c r="C23" s="19" t="s">
        <v>1</v>
      </c>
      <c r="D23" s="463"/>
      <c r="E23" s="20" t="s">
        <v>18</v>
      </c>
      <c r="F23" s="21"/>
      <c r="G23" s="21"/>
      <c r="H23" s="53"/>
      <c r="I23" s="16">
        <f>Budget!I28</f>
        <v>0</v>
      </c>
      <c r="J23" s="17">
        <f t="shared" si="1"/>
        <v>0</v>
      </c>
      <c r="K23" s="17">
        <f t="shared" si="1"/>
        <v>0</v>
      </c>
      <c r="L23" s="17">
        <f t="shared" si="1"/>
        <v>0</v>
      </c>
      <c r="M23" s="17">
        <f t="shared" si="1"/>
        <v>0</v>
      </c>
      <c r="N23" s="17">
        <f t="shared" si="1"/>
        <v>0</v>
      </c>
      <c r="O23" s="17">
        <f t="shared" si="1"/>
        <v>0</v>
      </c>
      <c r="P23" s="17">
        <f t="shared" si="1"/>
        <v>0</v>
      </c>
      <c r="Q23" s="17">
        <f t="shared" si="1"/>
        <v>0</v>
      </c>
      <c r="R23" s="17">
        <f t="shared" si="1"/>
        <v>0</v>
      </c>
      <c r="S23" s="17">
        <f t="shared" si="1"/>
        <v>0</v>
      </c>
      <c r="T23" s="17">
        <f t="shared" si="1"/>
        <v>0</v>
      </c>
      <c r="U23" s="94">
        <f t="shared" si="2"/>
        <v>0</v>
      </c>
    </row>
    <row r="24" spans="3:24" x14ac:dyDescent="0.3">
      <c r="C24" s="19" t="s">
        <v>1</v>
      </c>
      <c r="D24" s="463"/>
      <c r="E24" s="20" t="s">
        <v>19</v>
      </c>
      <c r="F24" s="21"/>
      <c r="G24" s="21"/>
      <c r="H24" s="53"/>
      <c r="I24" s="16">
        <f>Budget!I29</f>
        <v>0</v>
      </c>
      <c r="J24" s="17">
        <f t="shared" si="1"/>
        <v>0</v>
      </c>
      <c r="K24" s="17">
        <f t="shared" si="1"/>
        <v>0</v>
      </c>
      <c r="L24" s="17">
        <f t="shared" si="1"/>
        <v>0</v>
      </c>
      <c r="M24" s="17">
        <f t="shared" si="1"/>
        <v>0</v>
      </c>
      <c r="N24" s="17">
        <f t="shared" si="1"/>
        <v>0</v>
      </c>
      <c r="O24" s="17">
        <f t="shared" si="1"/>
        <v>0</v>
      </c>
      <c r="P24" s="17">
        <f t="shared" si="1"/>
        <v>0</v>
      </c>
      <c r="Q24" s="17">
        <f t="shared" si="1"/>
        <v>0</v>
      </c>
      <c r="R24" s="17">
        <f t="shared" si="1"/>
        <v>0</v>
      </c>
      <c r="S24" s="17">
        <f t="shared" si="1"/>
        <v>0</v>
      </c>
      <c r="T24" s="17">
        <f t="shared" si="1"/>
        <v>0</v>
      </c>
      <c r="U24" s="94">
        <f t="shared" si="2"/>
        <v>0</v>
      </c>
    </row>
    <row r="25" spans="3:24" x14ac:dyDescent="0.3">
      <c r="C25" s="19" t="s">
        <v>1</v>
      </c>
      <c r="D25" s="463"/>
      <c r="E25" s="20" t="s">
        <v>86</v>
      </c>
      <c r="F25" s="21"/>
      <c r="G25" s="21"/>
      <c r="H25" s="53"/>
      <c r="I25" s="16">
        <f>Budget!I30</f>
        <v>0</v>
      </c>
      <c r="J25" s="17">
        <f t="shared" si="1"/>
        <v>0</v>
      </c>
      <c r="K25" s="17">
        <f t="shared" si="1"/>
        <v>0</v>
      </c>
      <c r="L25" s="17">
        <f t="shared" si="1"/>
        <v>0</v>
      </c>
      <c r="M25" s="17">
        <f t="shared" si="1"/>
        <v>0</v>
      </c>
      <c r="N25" s="17">
        <f t="shared" si="1"/>
        <v>0</v>
      </c>
      <c r="O25" s="17">
        <f t="shared" si="1"/>
        <v>0</v>
      </c>
      <c r="P25" s="17">
        <f t="shared" si="1"/>
        <v>0</v>
      </c>
      <c r="Q25" s="17">
        <f t="shared" si="1"/>
        <v>0</v>
      </c>
      <c r="R25" s="17">
        <f t="shared" si="1"/>
        <v>0</v>
      </c>
      <c r="S25" s="17">
        <f t="shared" si="1"/>
        <v>0</v>
      </c>
      <c r="T25" s="17">
        <f t="shared" si="1"/>
        <v>0</v>
      </c>
      <c r="U25" s="94">
        <f t="shared" si="2"/>
        <v>0</v>
      </c>
    </row>
    <row r="26" spans="3:24" x14ac:dyDescent="0.3">
      <c r="C26" s="19" t="s">
        <v>1</v>
      </c>
      <c r="D26" s="463"/>
      <c r="E26" s="20" t="s">
        <v>87</v>
      </c>
      <c r="F26" s="21"/>
      <c r="G26" s="54"/>
      <c r="H26" s="53"/>
      <c r="I26" s="142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94">
        <f t="shared" si="2"/>
        <v>0</v>
      </c>
    </row>
    <row r="27" spans="3:24" x14ac:dyDescent="0.3">
      <c r="C27" s="19"/>
      <c r="D27" s="463"/>
      <c r="E27" s="20"/>
      <c r="F27" s="21"/>
      <c r="G27" s="28"/>
      <c r="H27" s="53"/>
      <c r="I27" s="16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94">
        <f t="shared" si="2"/>
        <v>0</v>
      </c>
    </row>
    <row r="28" spans="3:24" ht="15.6" x14ac:dyDescent="0.3">
      <c r="C28" s="19" t="s">
        <v>1</v>
      </c>
      <c r="D28" s="464"/>
      <c r="E28" s="64" t="s">
        <v>2</v>
      </c>
      <c r="F28" s="65"/>
      <c r="G28" s="66"/>
      <c r="H28" s="67"/>
      <c r="I28" s="125">
        <f>SUM(I19:I27)</f>
        <v>0</v>
      </c>
      <c r="J28" s="126">
        <f t="shared" ref="J28:T28" si="3">SUM(J19:J27)</f>
        <v>0</v>
      </c>
      <c r="K28" s="127">
        <f t="shared" si="3"/>
        <v>0</v>
      </c>
      <c r="L28" s="126">
        <f t="shared" si="3"/>
        <v>0</v>
      </c>
      <c r="M28" s="127">
        <f t="shared" si="3"/>
        <v>0</v>
      </c>
      <c r="N28" s="126">
        <f t="shared" si="3"/>
        <v>0</v>
      </c>
      <c r="O28" s="127">
        <f t="shared" si="3"/>
        <v>0</v>
      </c>
      <c r="P28" s="126">
        <f t="shared" si="3"/>
        <v>0</v>
      </c>
      <c r="Q28" s="127">
        <f t="shared" si="3"/>
        <v>0</v>
      </c>
      <c r="R28" s="126">
        <f t="shared" si="3"/>
        <v>0</v>
      </c>
      <c r="S28" s="127">
        <f t="shared" si="3"/>
        <v>0</v>
      </c>
      <c r="T28" s="126">
        <f t="shared" si="3"/>
        <v>0</v>
      </c>
      <c r="U28" s="95">
        <f t="shared" si="2"/>
        <v>0</v>
      </c>
    </row>
    <row r="29" spans="3:24" x14ac:dyDescent="0.3"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96"/>
    </row>
    <row r="30" spans="3:24" ht="15" customHeight="1" x14ac:dyDescent="0.3">
      <c r="C30" s="19"/>
      <c r="D30" s="462" t="s">
        <v>20</v>
      </c>
      <c r="E30" s="69" t="s">
        <v>11</v>
      </c>
      <c r="F30" s="70"/>
      <c r="G30" s="71"/>
      <c r="H30" s="72"/>
      <c r="I30" s="130">
        <v>31</v>
      </c>
      <c r="J30" s="129">
        <v>28</v>
      </c>
      <c r="K30" s="130">
        <v>31</v>
      </c>
      <c r="L30" s="129">
        <v>30</v>
      </c>
      <c r="M30" s="130">
        <v>31</v>
      </c>
      <c r="N30" s="129">
        <v>30</v>
      </c>
      <c r="O30" s="130">
        <v>31</v>
      </c>
      <c r="P30" s="129">
        <v>31</v>
      </c>
      <c r="Q30" s="130">
        <v>30</v>
      </c>
      <c r="R30" s="129">
        <v>31</v>
      </c>
      <c r="S30" s="130">
        <v>30</v>
      </c>
      <c r="T30" s="129">
        <v>31</v>
      </c>
      <c r="U30" s="87"/>
      <c r="V30" s="86"/>
    </row>
    <row r="31" spans="3:24" x14ac:dyDescent="0.3">
      <c r="C31" s="19" t="s">
        <v>1</v>
      </c>
      <c r="D31" s="463"/>
      <c r="E31" s="25" t="s">
        <v>36</v>
      </c>
      <c r="F31" s="14"/>
      <c r="G31" s="56" t="s">
        <v>31</v>
      </c>
      <c r="H31" s="55"/>
      <c r="I31" s="26">
        <f>Budget!I36</f>
        <v>0</v>
      </c>
      <c r="J31" s="27">
        <f t="shared" ref="J31:T31" si="4">I31</f>
        <v>0</v>
      </c>
      <c r="K31" s="26">
        <f t="shared" si="4"/>
        <v>0</v>
      </c>
      <c r="L31" s="27">
        <f t="shared" si="4"/>
        <v>0</v>
      </c>
      <c r="M31" s="26">
        <f t="shared" si="4"/>
        <v>0</v>
      </c>
      <c r="N31" s="27">
        <f t="shared" si="4"/>
        <v>0</v>
      </c>
      <c r="O31" s="26">
        <f t="shared" si="4"/>
        <v>0</v>
      </c>
      <c r="P31" s="27">
        <f t="shared" si="4"/>
        <v>0</v>
      </c>
      <c r="Q31" s="26">
        <f t="shared" si="4"/>
        <v>0</v>
      </c>
      <c r="R31" s="27">
        <f t="shared" si="4"/>
        <v>0</v>
      </c>
      <c r="S31" s="26">
        <f t="shared" si="4"/>
        <v>0</v>
      </c>
      <c r="T31" s="27">
        <f t="shared" si="4"/>
        <v>0</v>
      </c>
      <c r="U31" s="109">
        <f>SUM(I31:T31)</f>
        <v>0</v>
      </c>
    </row>
    <row r="32" spans="3:24" x14ac:dyDescent="0.3">
      <c r="C32" s="19" t="s">
        <v>1</v>
      </c>
      <c r="D32" s="463"/>
      <c r="E32" s="20" t="s">
        <v>9</v>
      </c>
      <c r="F32" s="28"/>
      <c r="G32" s="57" t="s">
        <v>46</v>
      </c>
      <c r="H32" s="3">
        <f>Budget!F37</f>
        <v>0</v>
      </c>
      <c r="I32" s="128">
        <f>$H$32*I30</f>
        <v>0</v>
      </c>
      <c r="J32" s="128">
        <f>$H$32*J30</f>
        <v>0</v>
      </c>
      <c r="K32" s="128">
        <f t="shared" ref="K32:T32" si="5">$H$32*K30</f>
        <v>0</v>
      </c>
      <c r="L32" s="128">
        <f t="shared" si="5"/>
        <v>0</v>
      </c>
      <c r="M32" s="128">
        <f t="shared" si="5"/>
        <v>0</v>
      </c>
      <c r="N32" s="128">
        <f t="shared" si="5"/>
        <v>0</v>
      </c>
      <c r="O32" s="128">
        <f t="shared" si="5"/>
        <v>0</v>
      </c>
      <c r="P32" s="128">
        <f t="shared" si="5"/>
        <v>0</v>
      </c>
      <c r="Q32" s="128">
        <f t="shared" si="5"/>
        <v>0</v>
      </c>
      <c r="R32" s="128">
        <f t="shared" si="5"/>
        <v>0</v>
      </c>
      <c r="S32" s="128">
        <f t="shared" si="5"/>
        <v>0</v>
      </c>
      <c r="T32" s="128">
        <f t="shared" si="5"/>
        <v>0</v>
      </c>
      <c r="U32" s="94">
        <f t="shared" ref="U32:U38" si="6">SUM(I32:T32)</f>
        <v>0</v>
      </c>
    </row>
    <row r="33" spans="3:22" x14ac:dyDescent="0.3">
      <c r="C33" s="19" t="s">
        <v>1</v>
      </c>
      <c r="D33" s="463"/>
      <c r="E33" s="22"/>
      <c r="F33" s="28"/>
      <c r="G33" s="57" t="s">
        <v>45</v>
      </c>
      <c r="H33" s="58">
        <f>Budget!F38</f>
        <v>0</v>
      </c>
      <c r="I33" s="128">
        <f>$H$33*I30</f>
        <v>0</v>
      </c>
      <c r="J33" s="128">
        <f t="shared" ref="J33:T33" si="7">$H$33*J30</f>
        <v>0</v>
      </c>
      <c r="K33" s="128">
        <f t="shared" si="7"/>
        <v>0</v>
      </c>
      <c r="L33" s="128">
        <f t="shared" si="7"/>
        <v>0</v>
      </c>
      <c r="M33" s="128">
        <f t="shared" si="7"/>
        <v>0</v>
      </c>
      <c r="N33" s="128">
        <f t="shared" si="7"/>
        <v>0</v>
      </c>
      <c r="O33" s="128">
        <f t="shared" si="7"/>
        <v>0</v>
      </c>
      <c r="P33" s="128">
        <f t="shared" si="7"/>
        <v>0</v>
      </c>
      <c r="Q33" s="128">
        <f t="shared" si="7"/>
        <v>0</v>
      </c>
      <c r="R33" s="128">
        <f t="shared" si="7"/>
        <v>0</v>
      </c>
      <c r="S33" s="128">
        <f t="shared" si="7"/>
        <v>0</v>
      </c>
      <c r="T33" s="128">
        <f t="shared" si="7"/>
        <v>0</v>
      </c>
      <c r="U33" s="94">
        <f t="shared" si="6"/>
        <v>0</v>
      </c>
    </row>
    <row r="34" spans="3:22" x14ac:dyDescent="0.3">
      <c r="C34" s="19" t="s">
        <v>1</v>
      </c>
      <c r="D34" s="463"/>
      <c r="E34" s="22"/>
      <c r="F34" s="28"/>
      <c r="G34" s="57" t="s">
        <v>44</v>
      </c>
      <c r="H34" s="3">
        <f>Budget!F39</f>
        <v>0</v>
      </c>
      <c r="I34" s="128">
        <f>$H$34*I30</f>
        <v>0</v>
      </c>
      <c r="J34" s="128">
        <f t="shared" ref="J34:T34" si="8">$H$34*J30</f>
        <v>0</v>
      </c>
      <c r="K34" s="128">
        <f t="shared" si="8"/>
        <v>0</v>
      </c>
      <c r="L34" s="128">
        <f t="shared" si="8"/>
        <v>0</v>
      </c>
      <c r="M34" s="128">
        <f t="shared" si="8"/>
        <v>0</v>
      </c>
      <c r="N34" s="128">
        <f t="shared" si="8"/>
        <v>0</v>
      </c>
      <c r="O34" s="128">
        <f t="shared" si="8"/>
        <v>0</v>
      </c>
      <c r="P34" s="128">
        <f t="shared" si="8"/>
        <v>0</v>
      </c>
      <c r="Q34" s="128">
        <f t="shared" si="8"/>
        <v>0</v>
      </c>
      <c r="R34" s="128">
        <f t="shared" si="8"/>
        <v>0</v>
      </c>
      <c r="S34" s="128">
        <f t="shared" si="8"/>
        <v>0</v>
      </c>
      <c r="T34" s="128">
        <f t="shared" si="8"/>
        <v>0</v>
      </c>
      <c r="U34" s="94">
        <f t="shared" si="6"/>
        <v>0</v>
      </c>
    </row>
    <row r="35" spans="3:22" x14ac:dyDescent="0.3">
      <c r="C35" s="19" t="s">
        <v>1</v>
      </c>
      <c r="D35" s="463"/>
      <c r="E35" s="20" t="s">
        <v>37</v>
      </c>
      <c r="F35" s="21"/>
      <c r="G35" s="21"/>
      <c r="H35" s="53"/>
      <c r="I35" s="16">
        <f>Budget!I40</f>
        <v>0</v>
      </c>
      <c r="J35" s="17">
        <f t="shared" ref="J35:T35" si="9">I35</f>
        <v>0</v>
      </c>
      <c r="K35" s="16">
        <f t="shared" si="9"/>
        <v>0</v>
      </c>
      <c r="L35" s="17">
        <f t="shared" si="9"/>
        <v>0</v>
      </c>
      <c r="M35" s="16">
        <f t="shared" si="9"/>
        <v>0</v>
      </c>
      <c r="N35" s="17">
        <f t="shared" si="9"/>
        <v>0</v>
      </c>
      <c r="O35" s="16">
        <f t="shared" si="9"/>
        <v>0</v>
      </c>
      <c r="P35" s="17">
        <f t="shared" si="9"/>
        <v>0</v>
      </c>
      <c r="Q35" s="16">
        <f t="shared" si="9"/>
        <v>0</v>
      </c>
      <c r="R35" s="17">
        <f t="shared" si="9"/>
        <v>0</v>
      </c>
      <c r="S35" s="16">
        <f t="shared" si="9"/>
        <v>0</v>
      </c>
      <c r="T35" s="17">
        <f t="shared" si="9"/>
        <v>0</v>
      </c>
      <c r="U35" s="94">
        <f t="shared" si="6"/>
        <v>0</v>
      </c>
    </row>
    <row r="36" spans="3:22" x14ac:dyDescent="0.3">
      <c r="C36" s="19" t="s">
        <v>1</v>
      </c>
      <c r="D36" s="463"/>
      <c r="E36" s="20"/>
      <c r="F36" s="21"/>
      <c r="G36" s="28"/>
      <c r="H36" s="53"/>
      <c r="I36" s="16">
        <f>Budget!I41</f>
        <v>0</v>
      </c>
      <c r="J36" s="17">
        <f t="shared" ref="J36:T36" si="10">I36</f>
        <v>0</v>
      </c>
      <c r="K36" s="16">
        <f t="shared" si="10"/>
        <v>0</v>
      </c>
      <c r="L36" s="17">
        <f t="shared" si="10"/>
        <v>0</v>
      </c>
      <c r="M36" s="16">
        <f t="shared" si="10"/>
        <v>0</v>
      </c>
      <c r="N36" s="17">
        <f t="shared" si="10"/>
        <v>0</v>
      </c>
      <c r="O36" s="16">
        <f t="shared" si="10"/>
        <v>0</v>
      </c>
      <c r="P36" s="17">
        <f t="shared" si="10"/>
        <v>0</v>
      </c>
      <c r="Q36" s="16">
        <f t="shared" si="10"/>
        <v>0</v>
      </c>
      <c r="R36" s="17">
        <f t="shared" si="10"/>
        <v>0</v>
      </c>
      <c r="S36" s="16">
        <f t="shared" si="10"/>
        <v>0</v>
      </c>
      <c r="T36" s="17">
        <f t="shared" si="10"/>
        <v>0</v>
      </c>
      <c r="U36" s="94">
        <f t="shared" si="6"/>
        <v>0</v>
      </c>
    </row>
    <row r="37" spans="3:22" x14ac:dyDescent="0.3">
      <c r="C37" s="19" t="s">
        <v>1</v>
      </c>
      <c r="D37" s="463"/>
      <c r="E37" s="20"/>
      <c r="F37" s="21"/>
      <c r="G37" s="28"/>
      <c r="H37" s="53"/>
      <c r="I37" s="16">
        <f>Budget!I42</f>
        <v>0</v>
      </c>
      <c r="J37" s="16">
        <f t="shared" ref="J37:T37" si="11">I37</f>
        <v>0</v>
      </c>
      <c r="K37" s="16">
        <f t="shared" si="11"/>
        <v>0</v>
      </c>
      <c r="L37" s="16">
        <f t="shared" si="11"/>
        <v>0</v>
      </c>
      <c r="M37" s="16">
        <f t="shared" si="11"/>
        <v>0</v>
      </c>
      <c r="N37" s="16">
        <f t="shared" si="11"/>
        <v>0</v>
      </c>
      <c r="O37" s="16">
        <f t="shared" si="11"/>
        <v>0</v>
      </c>
      <c r="P37" s="16">
        <f t="shared" si="11"/>
        <v>0</v>
      </c>
      <c r="Q37" s="16">
        <f t="shared" si="11"/>
        <v>0</v>
      </c>
      <c r="R37" s="16">
        <f t="shared" si="11"/>
        <v>0</v>
      </c>
      <c r="S37" s="16">
        <f t="shared" si="11"/>
        <v>0</v>
      </c>
      <c r="T37" s="16">
        <f t="shared" si="11"/>
        <v>0</v>
      </c>
      <c r="U37" s="94">
        <f t="shared" si="6"/>
        <v>0</v>
      </c>
    </row>
    <row r="38" spans="3:22" ht="15.6" x14ac:dyDescent="0.3">
      <c r="C38" s="19" t="s">
        <v>1</v>
      </c>
      <c r="D38" s="463"/>
      <c r="E38" s="64" t="s">
        <v>2</v>
      </c>
      <c r="F38" s="65"/>
      <c r="G38" s="73"/>
      <c r="H38" s="74"/>
      <c r="I38" s="125">
        <f>SUM(I31:I37)</f>
        <v>0</v>
      </c>
      <c r="J38" s="125">
        <f t="shared" ref="J38:T38" si="12">SUM(J31:J37)</f>
        <v>0</v>
      </c>
      <c r="K38" s="125">
        <f t="shared" si="12"/>
        <v>0</v>
      </c>
      <c r="L38" s="125">
        <f t="shared" si="12"/>
        <v>0</v>
      </c>
      <c r="M38" s="125">
        <f t="shared" si="12"/>
        <v>0</v>
      </c>
      <c r="N38" s="125">
        <f t="shared" si="12"/>
        <v>0</v>
      </c>
      <c r="O38" s="125">
        <f t="shared" si="12"/>
        <v>0</v>
      </c>
      <c r="P38" s="125">
        <f t="shared" si="12"/>
        <v>0</v>
      </c>
      <c r="Q38" s="125">
        <f t="shared" si="12"/>
        <v>0</v>
      </c>
      <c r="R38" s="125">
        <f t="shared" si="12"/>
        <v>0</v>
      </c>
      <c r="S38" s="125">
        <f t="shared" si="12"/>
        <v>0</v>
      </c>
      <c r="T38" s="125">
        <f t="shared" si="12"/>
        <v>0</v>
      </c>
      <c r="U38" s="133">
        <f t="shared" si="6"/>
        <v>0</v>
      </c>
    </row>
    <row r="39" spans="3:22" x14ac:dyDescent="0.3">
      <c r="C39" s="19"/>
      <c r="D39" s="463"/>
      <c r="E39" s="52"/>
      <c r="F39" s="40"/>
      <c r="G39" s="49"/>
      <c r="H39" s="50"/>
      <c r="I39" s="50"/>
      <c r="J39" s="51"/>
      <c r="K39" s="50"/>
      <c r="L39" s="51"/>
      <c r="M39" s="50"/>
      <c r="N39" s="51"/>
      <c r="O39" s="50"/>
      <c r="P39" s="51"/>
      <c r="Q39" s="50"/>
      <c r="R39" s="51"/>
      <c r="S39" s="50"/>
      <c r="T39" s="51"/>
      <c r="U39" s="51"/>
    </row>
    <row r="40" spans="3:22" ht="15.6" x14ac:dyDescent="0.3">
      <c r="C40" s="19"/>
      <c r="D40" s="463"/>
      <c r="E40" s="75" t="s">
        <v>52</v>
      </c>
      <c r="F40" s="76"/>
      <c r="G40" s="77"/>
      <c r="H40" s="85"/>
      <c r="I40" s="72"/>
      <c r="J40" s="131"/>
      <c r="K40" s="72"/>
      <c r="L40" s="131"/>
      <c r="M40" s="72"/>
      <c r="N40" s="131"/>
      <c r="O40" s="72"/>
      <c r="P40" s="131"/>
      <c r="Q40" s="72"/>
      <c r="R40" s="131"/>
      <c r="S40" s="72"/>
      <c r="T40" s="131"/>
      <c r="U40" s="84"/>
      <c r="V40" s="88"/>
    </row>
    <row r="41" spans="3:22" x14ac:dyDescent="0.3">
      <c r="C41" s="19"/>
      <c r="D41" s="463"/>
      <c r="E41" s="25" t="s">
        <v>32</v>
      </c>
      <c r="F41" s="14"/>
      <c r="G41" s="21"/>
      <c r="H41" s="55"/>
      <c r="I41" s="26">
        <f>Budget!I46</f>
        <v>0</v>
      </c>
      <c r="J41" s="29">
        <f t="shared" ref="J41:T41" si="13">I41</f>
        <v>0</v>
      </c>
      <c r="K41" s="26">
        <f t="shared" si="13"/>
        <v>0</v>
      </c>
      <c r="L41" s="29">
        <f t="shared" si="13"/>
        <v>0</v>
      </c>
      <c r="M41" s="26">
        <f t="shared" si="13"/>
        <v>0</v>
      </c>
      <c r="N41" s="29">
        <f t="shared" si="13"/>
        <v>0</v>
      </c>
      <c r="O41" s="26">
        <f t="shared" si="13"/>
        <v>0</v>
      </c>
      <c r="P41" s="29">
        <f t="shared" si="13"/>
        <v>0</v>
      </c>
      <c r="Q41" s="26">
        <f t="shared" si="13"/>
        <v>0</v>
      </c>
      <c r="R41" s="29">
        <f t="shared" si="13"/>
        <v>0</v>
      </c>
      <c r="S41" s="26">
        <f t="shared" si="13"/>
        <v>0</v>
      </c>
      <c r="T41" s="29">
        <f t="shared" si="13"/>
        <v>0</v>
      </c>
      <c r="U41" s="94">
        <f>SUM(I41:T41)</f>
        <v>0</v>
      </c>
    </row>
    <row r="42" spans="3:22" x14ac:dyDescent="0.3">
      <c r="C42" s="19"/>
      <c r="D42" s="463"/>
      <c r="E42" s="20" t="s">
        <v>92</v>
      </c>
      <c r="F42" s="21"/>
      <c r="G42" s="28" t="s">
        <v>93</v>
      </c>
      <c r="H42" s="53"/>
      <c r="I42" s="142"/>
      <c r="J42" s="144"/>
      <c r="K42" s="142"/>
      <c r="L42" s="144"/>
      <c r="M42" s="142"/>
      <c r="N42" s="144"/>
      <c r="O42" s="142"/>
      <c r="P42" s="144"/>
      <c r="Q42" s="142"/>
      <c r="R42" s="144"/>
      <c r="S42" s="142"/>
      <c r="T42" s="144"/>
      <c r="U42" s="94">
        <f t="shared" ref="U42:U44" si="14">SUM(I42:T42)</f>
        <v>0</v>
      </c>
    </row>
    <row r="43" spans="3:22" x14ac:dyDescent="0.3">
      <c r="C43" s="19"/>
      <c r="D43" s="463"/>
      <c r="E43" s="20" t="s">
        <v>12</v>
      </c>
      <c r="F43" s="21"/>
      <c r="G43" s="28" t="s">
        <v>91</v>
      </c>
      <c r="H43" s="53"/>
      <c r="I43" s="16"/>
      <c r="J43" s="24"/>
      <c r="K43" s="16"/>
      <c r="L43" s="24"/>
      <c r="M43" s="16"/>
      <c r="N43" s="24">
        <f>(Budget!I48+Budget!I49)*12</f>
        <v>0</v>
      </c>
      <c r="O43" s="16"/>
      <c r="P43" s="24"/>
      <c r="Q43" s="16"/>
      <c r="R43" s="24"/>
      <c r="S43" s="16"/>
      <c r="T43" s="24"/>
      <c r="U43" s="94">
        <f t="shared" si="14"/>
        <v>0</v>
      </c>
    </row>
    <row r="44" spans="3:22" x14ac:dyDescent="0.3">
      <c r="C44" s="19"/>
      <c r="D44" s="463"/>
      <c r="E44" s="20" t="s">
        <v>88</v>
      </c>
      <c r="F44" s="21"/>
      <c r="G44" s="28"/>
      <c r="H44" s="53"/>
      <c r="I44" s="142"/>
      <c r="J44" s="144"/>
      <c r="K44" s="142"/>
      <c r="L44" s="144"/>
      <c r="M44" s="142"/>
      <c r="N44" s="144"/>
      <c r="O44" s="142"/>
      <c r="P44" s="144"/>
      <c r="Q44" s="142"/>
      <c r="R44" s="144"/>
      <c r="S44" s="142"/>
      <c r="T44" s="144"/>
      <c r="U44" s="94">
        <f t="shared" si="14"/>
        <v>0</v>
      </c>
    </row>
    <row r="45" spans="3:22" x14ac:dyDescent="0.3">
      <c r="C45" s="19"/>
      <c r="D45" s="463"/>
      <c r="E45" s="20" t="s">
        <v>14</v>
      </c>
      <c r="F45" s="21"/>
      <c r="G45" s="21"/>
      <c r="H45" s="53"/>
      <c r="I45" s="16">
        <v>0</v>
      </c>
      <c r="J45" s="16">
        <v>0</v>
      </c>
      <c r="K45" s="16">
        <v>0</v>
      </c>
      <c r="L45" s="16">
        <f t="shared" ref="L45:T45" si="15">(L52+L53-L38)-L56-SUM(L41:L44,L46:L48)</f>
        <v>0</v>
      </c>
      <c r="M45" s="16">
        <f t="shared" si="15"/>
        <v>0</v>
      </c>
      <c r="N45" s="16">
        <f t="shared" si="15"/>
        <v>0</v>
      </c>
      <c r="O45" s="16">
        <f t="shared" si="15"/>
        <v>0</v>
      </c>
      <c r="P45" s="16">
        <f t="shared" si="15"/>
        <v>0</v>
      </c>
      <c r="Q45" s="16">
        <f t="shared" si="15"/>
        <v>0</v>
      </c>
      <c r="R45" s="16">
        <f t="shared" si="15"/>
        <v>0</v>
      </c>
      <c r="S45" s="16">
        <f t="shared" si="15"/>
        <v>0</v>
      </c>
      <c r="T45" s="16">
        <f t="shared" si="15"/>
        <v>0</v>
      </c>
      <c r="U45" s="94">
        <f>SUM(I45:T45)</f>
        <v>0</v>
      </c>
    </row>
    <row r="46" spans="3:22" s="141" customFormat="1" x14ac:dyDescent="0.3">
      <c r="C46" s="134"/>
      <c r="D46" s="463"/>
      <c r="E46" s="135"/>
      <c r="F46" s="136"/>
      <c r="G46" s="136"/>
      <c r="H46" s="137"/>
      <c r="I46" s="138"/>
      <c r="J46" s="139"/>
      <c r="K46" s="138"/>
      <c r="L46" s="139"/>
      <c r="M46" s="138"/>
      <c r="N46" s="139"/>
      <c r="O46" s="138"/>
      <c r="P46" s="139"/>
      <c r="Q46" s="138"/>
      <c r="R46" s="139"/>
      <c r="S46" s="138"/>
      <c r="T46" s="139"/>
      <c r="U46" s="140">
        <f t="shared" ref="U46:U48" si="16">SUM(I46:T46)</f>
        <v>0</v>
      </c>
    </row>
    <row r="47" spans="3:22" x14ac:dyDescent="0.3">
      <c r="C47" s="19"/>
      <c r="D47" s="463"/>
      <c r="E47" s="20"/>
      <c r="F47" s="21"/>
      <c r="G47" s="28"/>
      <c r="H47" s="53"/>
      <c r="I47" s="23"/>
      <c r="J47" s="24"/>
      <c r="K47" s="23"/>
      <c r="L47" s="24"/>
      <c r="M47" s="23"/>
      <c r="N47" s="24"/>
      <c r="O47" s="23"/>
      <c r="P47" s="24"/>
      <c r="Q47" s="23"/>
      <c r="R47" s="24"/>
      <c r="S47" s="23"/>
      <c r="T47" s="24"/>
      <c r="U47" s="94">
        <f t="shared" si="16"/>
        <v>0</v>
      </c>
    </row>
    <row r="48" spans="3:22" x14ac:dyDescent="0.3">
      <c r="C48" s="19"/>
      <c r="D48" s="463"/>
      <c r="E48" s="20"/>
      <c r="F48" s="21"/>
      <c r="G48" s="28"/>
      <c r="H48" s="53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94">
        <f t="shared" si="16"/>
        <v>0</v>
      </c>
    </row>
    <row r="49" spans="3:24" ht="15.6" x14ac:dyDescent="0.3">
      <c r="C49" s="19"/>
      <c r="D49" s="464"/>
      <c r="E49" s="64" t="s">
        <v>2</v>
      </c>
      <c r="F49" s="65"/>
      <c r="G49" s="66"/>
      <c r="H49" s="74"/>
      <c r="I49" s="125">
        <f>SUM(I41:I45,I47:I48)</f>
        <v>0</v>
      </c>
      <c r="J49" s="125">
        <f t="shared" ref="J49:T49" si="17">SUM(J41:J45,J47:J48)</f>
        <v>0</v>
      </c>
      <c r="K49" s="125">
        <f t="shared" si="17"/>
        <v>0</v>
      </c>
      <c r="L49" s="125">
        <f t="shared" si="17"/>
        <v>0</v>
      </c>
      <c r="M49" s="125">
        <f t="shared" si="17"/>
        <v>0</v>
      </c>
      <c r="N49" s="125">
        <f t="shared" si="17"/>
        <v>0</v>
      </c>
      <c r="O49" s="125">
        <f t="shared" si="17"/>
        <v>0</v>
      </c>
      <c r="P49" s="125">
        <f t="shared" si="17"/>
        <v>0</v>
      </c>
      <c r="Q49" s="125">
        <f t="shared" si="17"/>
        <v>0</v>
      </c>
      <c r="R49" s="125">
        <f t="shared" si="17"/>
        <v>0</v>
      </c>
      <c r="S49" s="125">
        <f t="shared" si="17"/>
        <v>0</v>
      </c>
      <c r="T49" s="125">
        <f t="shared" si="17"/>
        <v>0</v>
      </c>
      <c r="U49" s="133">
        <f>SUM(I49:T49)</f>
        <v>0</v>
      </c>
    </row>
    <row r="50" spans="3:24" x14ac:dyDescent="0.3">
      <c r="C50" s="19"/>
      <c r="E50" s="135" t="s">
        <v>97</v>
      </c>
      <c r="F50" s="136"/>
      <c r="G50" s="136"/>
      <c r="H50" s="137"/>
      <c r="I50" s="138">
        <f>Budget!I53</f>
        <v>0</v>
      </c>
      <c r="J50" s="138">
        <f>I50</f>
        <v>0</v>
      </c>
      <c r="K50" s="138">
        <f t="shared" ref="K50:T50" si="18">J50</f>
        <v>0</v>
      </c>
      <c r="L50" s="138">
        <f t="shared" si="18"/>
        <v>0</v>
      </c>
      <c r="M50" s="138">
        <f t="shared" si="18"/>
        <v>0</v>
      </c>
      <c r="N50" s="138">
        <f t="shared" si="18"/>
        <v>0</v>
      </c>
      <c r="O50" s="138">
        <f t="shared" si="18"/>
        <v>0</v>
      </c>
      <c r="P50" s="138">
        <f t="shared" si="18"/>
        <v>0</v>
      </c>
      <c r="Q50" s="138">
        <f t="shared" si="18"/>
        <v>0</v>
      </c>
      <c r="R50" s="138">
        <f t="shared" si="18"/>
        <v>0</v>
      </c>
      <c r="S50" s="138">
        <f t="shared" si="18"/>
        <v>0</v>
      </c>
      <c r="T50" s="138">
        <f t="shared" si="18"/>
        <v>0</v>
      </c>
      <c r="U50" s="140">
        <f t="shared" ref="U50" si="19">SUM(I50:T50)</f>
        <v>0</v>
      </c>
      <c r="X50" s="11"/>
    </row>
    <row r="51" spans="3:24" x14ac:dyDescent="0.3">
      <c r="C51" s="19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96"/>
      <c r="X51" s="11"/>
    </row>
    <row r="52" spans="3:24" ht="15" customHeight="1" x14ac:dyDescent="0.3">
      <c r="C52" s="19" t="s">
        <v>1</v>
      </c>
      <c r="D52" s="462" t="s">
        <v>2</v>
      </c>
      <c r="E52" s="30" t="s">
        <v>90</v>
      </c>
      <c r="F52" s="31"/>
      <c r="G52" s="32"/>
      <c r="H52" s="33"/>
      <c r="I52" s="33">
        <v>45000</v>
      </c>
      <c r="J52" s="34">
        <f>I56</f>
        <v>44500</v>
      </c>
      <c r="K52" s="33">
        <f t="shared" ref="K52:T52" si="20">J56</f>
        <v>44300</v>
      </c>
      <c r="L52" s="34">
        <f t="shared" si="20"/>
        <v>0</v>
      </c>
      <c r="M52" s="33">
        <f t="shared" si="20"/>
        <v>0</v>
      </c>
      <c r="N52" s="34">
        <f t="shared" si="20"/>
        <v>0</v>
      </c>
      <c r="O52" s="33">
        <f t="shared" si="20"/>
        <v>0</v>
      </c>
      <c r="P52" s="34">
        <f t="shared" si="20"/>
        <v>0</v>
      </c>
      <c r="Q52" s="33">
        <f t="shared" si="20"/>
        <v>0</v>
      </c>
      <c r="R52" s="34">
        <f t="shared" si="20"/>
        <v>0</v>
      </c>
      <c r="S52" s="33">
        <f t="shared" si="20"/>
        <v>0</v>
      </c>
      <c r="T52" s="34">
        <f t="shared" si="20"/>
        <v>0</v>
      </c>
      <c r="U52" s="97"/>
    </row>
    <row r="53" spans="3:24" ht="15" customHeight="1" x14ac:dyDescent="0.3">
      <c r="C53" s="45"/>
      <c r="D53" s="463"/>
      <c r="E53" s="35" t="s">
        <v>10</v>
      </c>
      <c r="F53" s="36"/>
      <c r="G53" s="37"/>
      <c r="H53" s="38"/>
      <c r="I53" s="38">
        <f t="shared" ref="I53:T53" si="21">I28</f>
        <v>0</v>
      </c>
      <c r="J53" s="38">
        <f t="shared" si="21"/>
        <v>0</v>
      </c>
      <c r="K53" s="38">
        <f t="shared" si="21"/>
        <v>0</v>
      </c>
      <c r="L53" s="38">
        <f t="shared" si="21"/>
        <v>0</v>
      </c>
      <c r="M53" s="38">
        <f t="shared" si="21"/>
        <v>0</v>
      </c>
      <c r="N53" s="38">
        <f t="shared" si="21"/>
        <v>0</v>
      </c>
      <c r="O53" s="38">
        <f t="shared" si="21"/>
        <v>0</v>
      </c>
      <c r="P53" s="38">
        <f t="shared" si="21"/>
        <v>0</v>
      </c>
      <c r="Q53" s="38">
        <f t="shared" si="21"/>
        <v>0</v>
      </c>
      <c r="R53" s="38">
        <f t="shared" si="21"/>
        <v>0</v>
      </c>
      <c r="S53" s="38">
        <f t="shared" si="21"/>
        <v>0</v>
      </c>
      <c r="T53" s="38">
        <f t="shared" si="21"/>
        <v>0</v>
      </c>
      <c r="U53" s="132">
        <f>SUM(I53:T53)</f>
        <v>0</v>
      </c>
    </row>
    <row r="54" spans="3:24" ht="15" customHeight="1" x14ac:dyDescent="0.3">
      <c r="C54" s="45"/>
      <c r="D54" s="463"/>
      <c r="E54" s="35" t="s">
        <v>95</v>
      </c>
      <c r="F54" s="36"/>
      <c r="G54" s="37"/>
      <c r="H54" s="38"/>
      <c r="I54" s="38">
        <f>I38*-1</f>
        <v>0</v>
      </c>
      <c r="J54" s="38">
        <f t="shared" ref="J54:T54" si="22">J38*-1</f>
        <v>0</v>
      </c>
      <c r="K54" s="38">
        <f t="shared" si="22"/>
        <v>0</v>
      </c>
      <c r="L54" s="38">
        <f t="shared" si="22"/>
        <v>0</v>
      </c>
      <c r="M54" s="38">
        <f t="shared" si="22"/>
        <v>0</v>
      </c>
      <c r="N54" s="38">
        <f t="shared" si="22"/>
        <v>0</v>
      </c>
      <c r="O54" s="38">
        <f t="shared" si="22"/>
        <v>0</v>
      </c>
      <c r="P54" s="38">
        <f t="shared" si="22"/>
        <v>0</v>
      </c>
      <c r="Q54" s="38">
        <f t="shared" si="22"/>
        <v>0</v>
      </c>
      <c r="R54" s="38">
        <f t="shared" si="22"/>
        <v>0</v>
      </c>
      <c r="S54" s="38">
        <f t="shared" si="22"/>
        <v>0</v>
      </c>
      <c r="T54" s="38">
        <f t="shared" si="22"/>
        <v>0</v>
      </c>
      <c r="U54" s="132">
        <f>SUM(I54:T54)</f>
        <v>0</v>
      </c>
    </row>
    <row r="55" spans="3:24" x14ac:dyDescent="0.3">
      <c r="D55" s="463"/>
      <c r="E55" s="35" t="s">
        <v>96</v>
      </c>
      <c r="F55" s="36"/>
      <c r="G55" s="37"/>
      <c r="H55" s="38"/>
      <c r="I55" s="38">
        <f>I49*-1</f>
        <v>0</v>
      </c>
      <c r="J55" s="38">
        <f>J49*-1</f>
        <v>0</v>
      </c>
      <c r="K55" s="38">
        <f t="shared" ref="K55:T55" si="23">K49*-1</f>
        <v>0</v>
      </c>
      <c r="L55" s="38">
        <f t="shared" si="23"/>
        <v>0</v>
      </c>
      <c r="M55" s="38">
        <f t="shared" si="23"/>
        <v>0</v>
      </c>
      <c r="N55" s="38">
        <f t="shared" si="23"/>
        <v>0</v>
      </c>
      <c r="O55" s="38">
        <f t="shared" si="23"/>
        <v>0</v>
      </c>
      <c r="P55" s="38">
        <f t="shared" si="23"/>
        <v>0</v>
      </c>
      <c r="Q55" s="38">
        <f t="shared" si="23"/>
        <v>0</v>
      </c>
      <c r="R55" s="38">
        <f t="shared" si="23"/>
        <v>0</v>
      </c>
      <c r="S55" s="38">
        <f t="shared" si="23"/>
        <v>0</v>
      </c>
      <c r="T55" s="38">
        <f t="shared" si="23"/>
        <v>0</v>
      </c>
      <c r="U55" s="98">
        <f>U38+U49</f>
        <v>0</v>
      </c>
    </row>
    <row r="56" spans="3:24" ht="18.75" customHeight="1" x14ac:dyDescent="0.3">
      <c r="C56" s="19" t="s">
        <v>1</v>
      </c>
      <c r="D56" s="464"/>
      <c r="E56" s="78" t="s">
        <v>89</v>
      </c>
      <c r="F56" s="79"/>
      <c r="G56" s="80"/>
      <c r="H56" s="81"/>
      <c r="I56" s="81">
        <v>44500</v>
      </c>
      <c r="J56" s="82">
        <v>44300</v>
      </c>
      <c r="K56" s="81"/>
      <c r="L56" s="82"/>
      <c r="M56" s="81"/>
      <c r="N56" s="82"/>
      <c r="O56" s="81"/>
      <c r="P56" s="82"/>
      <c r="Q56" s="81"/>
      <c r="R56" s="82"/>
      <c r="S56" s="81"/>
      <c r="T56" s="82"/>
      <c r="U56" s="99">
        <f>U28-U55</f>
        <v>0</v>
      </c>
    </row>
    <row r="57" spans="3:24" x14ac:dyDescent="0.3">
      <c r="C57" s="19" t="s">
        <v>1</v>
      </c>
      <c r="E57" s="40"/>
      <c r="F57" s="40"/>
      <c r="G57" s="41"/>
      <c r="H57" s="41"/>
      <c r="I57" s="41"/>
      <c r="J57" s="42"/>
      <c r="K57" s="41"/>
      <c r="L57" s="42"/>
      <c r="M57" s="41"/>
      <c r="N57" s="42"/>
      <c r="O57" s="41"/>
      <c r="P57" s="42"/>
      <c r="Q57" s="41"/>
      <c r="R57" s="42"/>
      <c r="S57" s="41"/>
      <c r="T57" s="42"/>
      <c r="U57" s="43"/>
    </row>
  </sheetData>
  <sheetProtection selectLockedCells="1"/>
  <protectedRanges>
    <protectedRange algorithmName="SHA-512" hashValue="olUKWebDwNm4qAr4aegFYWjAyudS+gcLX/gpTS8SEWwHgJaYz0i23KnWnRVGhFGcHJE9T2sYKOZMuXaXR+OJGA==" saltValue="EWJpPBRFRsH0N7NhgDgGKQ==" spinCount="100000" sqref="I16 H15 H11 K16 M16 O16 Q16 S16" name="Range1_3"/>
    <protectedRange algorithmName="SHA-512" hashValue="olUKWebDwNm4qAr4aegFYWjAyudS+gcLX/gpTS8SEWwHgJaYz0i23KnWnRVGhFGcHJE9T2sYKOZMuXaXR+OJGA==" saltValue="EWJpPBRFRsH0N7NhgDgGKQ==" spinCount="100000" sqref="I5:I6 F14:H14 I11:I13 I15 J7 H10 S15 J9:J12 T7:U7 T9:T12 F5:H5 F7:H9 F11 F15 U12 K5:K6 K11:K13 K15 L7 L9:L12 M5:M6 M11:M13 M15 N7 N9:N12 O5:O6 O11:O13 O15 P7 P9:P12 Q5:Q6 Q11:Q13 Q15 R7 R9:R12 S5:S6 S11:S13" name="Range1_3_1"/>
    <protectedRange algorithmName="SHA-512" hashValue="olUKWebDwNm4qAr4aegFYWjAyudS+gcLX/gpTS8SEWwHgJaYz0i23KnWnRVGhFGcHJE9T2sYKOZMuXaXR+OJGA==" saltValue="EWJpPBRFRsH0N7NhgDgGKQ==" spinCount="100000" sqref="U11" name="Range1_3_1_6"/>
    <protectedRange algorithmName="SHA-512" hashValue="olUKWebDwNm4qAr4aegFYWjAyudS+gcLX/gpTS8SEWwHgJaYz0i23KnWnRVGhFGcHJE9T2sYKOZMuXaXR+OJGA==" saltValue="EWJpPBRFRsH0N7NhgDgGKQ==" spinCount="100000" sqref="J8 L8 N8 P8 R8 T8" name="Range1_3_1_5"/>
    <protectedRange algorithmName="SHA-512" hashValue="olUKWebDwNm4qAr4aegFYWjAyudS+gcLX/gpTS8SEWwHgJaYz0i23KnWnRVGhFGcHJE9T2sYKOZMuXaXR+OJGA==" saltValue="EWJpPBRFRsH0N7NhgDgGKQ==" spinCount="100000" sqref="U8" name="Range1_3_1_6_1"/>
  </protectedRanges>
  <mergeCells count="6">
    <mergeCell ref="D52:D56"/>
    <mergeCell ref="F7:H7"/>
    <mergeCell ref="F8:H8"/>
    <mergeCell ref="F9:H9"/>
    <mergeCell ref="D19:D28"/>
    <mergeCell ref="D30:D49"/>
  </mergeCells>
  <conditionalFormatting sqref="H32:H34">
    <cfRule type="containsBlanks" dxfId="12" priority="16">
      <formula>LEN(TRIM(H32))=0</formula>
    </cfRule>
  </conditionalFormatting>
  <conditionalFormatting sqref="I6">
    <cfRule type="containsText" dxfId="11" priority="19" operator="containsText" text="Kasse?">
      <formula>NOT(ISERROR(SEARCH("Kasse?",I6)))</formula>
    </cfRule>
  </conditionalFormatting>
  <conditionalFormatting sqref="K6">
    <cfRule type="containsText" dxfId="10" priority="5" operator="containsText" text="Kasse?">
      <formula>NOT(ISERROR(SEARCH("Kasse?",K6)))</formula>
    </cfRule>
  </conditionalFormatting>
  <conditionalFormatting sqref="M6">
    <cfRule type="containsText" dxfId="9" priority="4" operator="containsText" text="Kasse?">
      <formula>NOT(ISERROR(SEARCH("Kasse?",M6)))</formula>
    </cfRule>
  </conditionalFormatting>
  <conditionalFormatting sqref="O6">
    <cfRule type="containsText" dxfId="8" priority="3" operator="containsText" text="Kasse?">
      <formula>NOT(ISERROR(SEARCH("Kasse?",O6)))</formula>
    </cfRule>
  </conditionalFormatting>
  <conditionalFormatting sqref="Q6">
    <cfRule type="containsText" dxfId="7" priority="2" operator="containsText" text="Kasse?">
      <formula>NOT(ISERROR(SEARCH("Kasse?",Q6)))</formula>
    </cfRule>
  </conditionalFormatting>
  <conditionalFormatting sqref="S6">
    <cfRule type="containsText" dxfId="6" priority="1" operator="containsText" text="Kasse?">
      <formula>NOT(ISERROR(SEARCH("Kasse?",S6)))</formula>
    </cfRule>
  </conditionalFormatting>
  <conditionalFormatting sqref="U8">
    <cfRule type="cellIs" dxfId="5" priority="6" operator="greaterThan">
      <formula>1</formula>
    </cfRule>
    <cfRule type="expression" dxfId="4" priority="7">
      <formula>$H$12="Seit?"</formula>
    </cfRule>
  </conditionalFormatting>
  <conditionalFormatting sqref="U11">
    <cfRule type="cellIs" dxfId="3" priority="9" operator="greaterThan">
      <formula>1</formula>
    </cfRule>
    <cfRule type="expression" dxfId="2" priority="10">
      <formula>$I$13="ja"</formula>
    </cfRule>
  </conditionalFormatting>
  <conditionalFormatting sqref="U56">
    <cfRule type="cellIs" dxfId="1" priority="21" operator="greaterThan">
      <formula>0</formula>
    </cfRule>
  </conditionalFormatting>
  <conditionalFormatting sqref="U56:U57">
    <cfRule type="cellIs" dxfId="0" priority="22" operator="lessThan">
      <formula>0</formula>
    </cfRule>
  </conditionalFormatting>
  <pageMargins left="1.2204724409448819" right="0.23622047244094491" top="0.74803149606299213" bottom="0.35433070866141736" header="0.31496062992125984" footer="0.31496062992125984"/>
  <pageSetup paperSize="9" scale="58" fitToWidth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77321-50F4-4355-9D93-9EAEBDB6002C}">
  <sheetPr codeName="Tabelle7"/>
  <dimension ref="I20"/>
  <sheetViews>
    <sheetView workbookViewId="0">
      <selection activeCell="I33" sqref="I33"/>
    </sheetView>
  </sheetViews>
  <sheetFormatPr baseColWidth="10" defaultRowHeight="13.8" x14ac:dyDescent="0.3"/>
  <sheetData>
    <row r="20" spans="9:9" x14ac:dyDescent="0.3">
      <c r="I20">
        <v>8853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Anleitung</vt:lpstr>
      <vt:lpstr>Budget</vt:lpstr>
      <vt:lpstr>Budget-Muster</vt:lpstr>
      <vt:lpstr>Jahresübersicht</vt:lpstr>
      <vt:lpstr>blattschutz</vt:lpstr>
      <vt:lpstr>Anleitung!Druckbereich</vt:lpstr>
      <vt:lpstr>Budget!Druckbereich</vt:lpstr>
      <vt:lpstr>'Budget-Muster'!Druckbereich</vt:lpstr>
      <vt:lpstr>Jahresübersicht!Druckbereich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 Senectute Lachen Aushilfe (PS-SZ)</dc:creator>
  <cp:lastModifiedBy>Räber Gabriela</cp:lastModifiedBy>
  <cp:lastPrinted>2025-03-26T16:21:52Z</cp:lastPrinted>
  <dcterms:created xsi:type="dcterms:W3CDTF">2022-11-01T17:26:43Z</dcterms:created>
  <dcterms:modified xsi:type="dcterms:W3CDTF">2025-03-28T08:51:00Z</dcterms:modified>
</cp:coreProperties>
</file>